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480" windowHeight="11640" activeTab="0"/>
  </bookViews>
  <sheets>
    <sheet name="42801" sheetId="1" r:id="rId1"/>
  </sheets>
  <definedNames/>
  <calcPr fullCalcOnLoad="1"/>
</workbook>
</file>

<file path=xl/sharedStrings.xml><?xml version="1.0" encoding="utf-8"?>
<sst xmlns="http://schemas.openxmlformats.org/spreadsheetml/2006/main" count="137" uniqueCount="135">
  <si>
    <t>Наименование показателя</t>
  </si>
  <si>
    <t>Код строки</t>
  </si>
  <si>
    <t>Код дохода по КД</t>
  </si>
  <si>
    <t>Утверждено консол.бюджет субъекта РФ и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</si>
  <si>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</si>
  <si>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</si>
  <si>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</si>
  <si>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</si>
  <si>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</si>
  <si>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</si>
  <si>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</si>
  <si>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 территориального государственного внебюджетного фонда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</si>
  <si>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</si>
  <si>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</si>
  <si>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</si>
  <si>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</si>
  <si>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</si>
  <si>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</si>
  <si>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</si>
  <si>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</si>
  <si>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бюджет территориального государственного внебюджетного  фонда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</si>
  <si>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</si>
  <si>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</si>
  <si>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</si>
  <si>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</si>
  <si>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</si>
  <si>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</si>
  <si>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</si>
  <si>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</si>
  <si>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</si>
  <si>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</si>
  <si>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</si>
  <si>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</si>
  <si>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</si>
  <si>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</si>
  <si>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</si>
  <si>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</si>
  <si>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</si>
  <si>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</si>
  <si>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</si>
  <si>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</si>
  <si>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</si>
  <si>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</si>
  <si>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</si>
  <si>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</si>
  <si>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</si>
  <si>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</si>
  <si>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</si>
  <si>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</si>
  <si>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</si>
  <si>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</si>
  <si>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</si>
  <si>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</si>
  <si>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</si>
  <si>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</si>
  <si>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</si>
  <si>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</si>
  <si>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</si>
  <si>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</si>
  <si>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</si>
  <si>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</si>
  <si>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</si>
  <si>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</si>
  <si>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</si>
  <si>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</si>
  <si>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</si>
  <si>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</si>
  <si>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</si>
  <si>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</si>
  <si>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</si>
  <si>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</si>
  <si>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</si>
  <si>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</si>
  <si>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</si>
  <si>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</si>
  <si>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</si>
  <si>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</si>
  <si>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</si>
  <si>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</si>
  <si>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</si>
  <si>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</si>
  <si>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</si>
  <si>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</si>
  <si>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</si>
  <si>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</si>
  <si>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</si>
  <si>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</si>
  <si>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</si>
  <si>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</si>
  <si>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</si>
  <si>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</si>
  <si>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</si>
  <si>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</si>
  <si>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</si>
  <si>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</si>
  <si>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</si>
  <si>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</si>
  <si>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</si>
  <si>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</si>
  <si>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</si>
  <si>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</si>
  <si>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сельских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</si>
  <si>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</si>
  <si>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</si>
  <si>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</si>
  <si>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</si>
  <si>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</si>
  <si>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</si>
  <si>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</si>
  <si>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</si>
  <si>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</si>
  <si>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</si>
  <si>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</si>
  <si>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</si>
  <si>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</si>
  <si>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</si>
  <si>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</si>
  <si>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</si>
  <si>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</si>
  <si>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А.А.Тонких</t>
  </si>
  <si>
    <t>Л.А.Чекурина</t>
  </si>
  <si>
    <t>рублей</t>
  </si>
  <si>
    <t>ДОХОДЫ МОТОРСКОГО СЕЛЬСОВЕТА ЗА  МЕСЯЦЕВ 2015 года</t>
  </si>
  <si>
    <t>Утверждено бюджеты сельских поселений</t>
  </si>
  <si>
    <t>%</t>
  </si>
  <si>
    <t>Исполнено по бюджетам  сельских поселений</t>
  </si>
  <si>
    <t>000 1 01 02010 01 1 000 110</t>
  </si>
  <si>
    <t xml:space="preserve">                       Доходы Моторского сельсовета за  2016 г.</t>
  </si>
  <si>
    <t>Прочие неналоговые доходы бюджетов сельских поселений</t>
  </si>
  <si>
    <t>000 1 17 05050 10 0000 180</t>
  </si>
  <si>
    <t>к решению Моторского сельского Совета депутатов</t>
  </si>
  <si>
    <t xml:space="preserve">Об исполнении  бюджета Моторского сельсовета за 2016 год  </t>
  </si>
  <si>
    <t>Приложение №2</t>
  </si>
  <si>
    <t>% исполнения</t>
  </si>
  <si>
    <t>№ 13-71 от 20.09.2017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</si>
</sst>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 ###\ ###\ ###\ ##0.00"/>
    <numFmt numFmtId="173" formatCode="###\ ###\ ###\ ###\ ##0"/>
    <numFmt numFmtId="174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17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9" fontId="5" fillId="0" borderId="12" xfId="55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9" fontId="4" fillId="0" borderId="12" xfId="55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72" fontId="9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1" fontId="0" fillId="0" borderId="0" xfId="0" applyNumberFormat="1" applyAlignment="1">
      <alignment horizontal="center"/>
    </xf>
    <xf numFmtId="1" fontId="9" fillId="0" borderId="12" xfId="0" applyNumberFormat="1" applyFont="1" applyFill="1" applyBorder="1" applyAlignment="1">
      <alignment horizontal="center" wrapText="1"/>
    </xf>
    <xf numFmtId="1" fontId="0" fillId="0" borderId="12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zoomScalePageLayoutView="0" workbookViewId="0" topLeftCell="A67">
      <selection activeCell="Z17" sqref="Z17"/>
    </sheetView>
  </sheetViews>
  <sheetFormatPr defaultColWidth="9.140625" defaultRowHeight="15"/>
  <cols>
    <col min="1" max="1" width="30.8515625" style="0" customWidth="1"/>
    <col min="2" max="2" width="4.28125" style="0" customWidth="1"/>
    <col min="3" max="3" width="21.8515625" style="0" customWidth="1"/>
    <col min="4" max="4" width="12.140625" style="0" hidden="1" customWidth="1"/>
    <col min="5" max="5" width="17.00390625" style="0" hidden="1" customWidth="1"/>
    <col min="6" max="6" width="12.28125" style="0" hidden="1" customWidth="1"/>
    <col min="7" max="10" width="17.00390625" style="0" hidden="1" customWidth="1"/>
    <col min="11" max="11" width="0.13671875" style="0" customWidth="1"/>
    <col min="12" max="12" width="11.8515625" style="0" customWidth="1"/>
    <col min="13" max="13" width="0.13671875" style="0" hidden="1" customWidth="1"/>
    <col min="14" max="14" width="0.2890625" style="0" hidden="1" customWidth="1"/>
    <col min="15" max="15" width="17.00390625" style="0" hidden="1" customWidth="1"/>
    <col min="16" max="16" width="11.57421875" style="0" hidden="1" customWidth="1"/>
    <col min="17" max="21" width="17.00390625" style="0" hidden="1" customWidth="1"/>
    <col min="22" max="22" width="12.57421875" style="0" customWidth="1"/>
    <col min="23" max="23" width="17.00390625" style="0" hidden="1" customWidth="1"/>
    <col min="24" max="24" width="0" style="0" hidden="1" customWidth="1"/>
    <col min="25" max="25" width="9.140625" style="21" customWidth="1"/>
  </cols>
  <sheetData>
    <row r="1" spans="1:24" ht="15">
      <c r="A1" s="1"/>
      <c r="B1" s="1"/>
      <c r="C1" s="4" t="s">
        <v>132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5">
      <c r="A2" s="1"/>
      <c r="B2" s="1"/>
      <c r="C2" s="4" t="s">
        <v>130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5">
      <c r="A3" s="1"/>
      <c r="B3" s="1"/>
      <c r="C3" s="4" t="s">
        <v>134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>
      <c r="A4" s="1"/>
      <c r="B4" s="1"/>
      <c r="C4" s="4" t="s">
        <v>131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9" customHeight="1">
      <c r="A5" s="1"/>
      <c r="B5" s="1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8.75" customHeight="1">
      <c r="A6" s="7" t="s">
        <v>127</v>
      </c>
      <c r="B6" s="8"/>
      <c r="C6" s="8"/>
      <c r="D6" s="8" t="s">
        <v>122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6"/>
      <c r="X6" s="5"/>
    </row>
    <row r="7" spans="1:23" ht="15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" hidden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 hidden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" hidden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" hidden="1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" hidden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 t="s">
        <v>121</v>
      </c>
      <c r="M16" s="1"/>
      <c r="N16" s="1"/>
      <c r="O16" s="1"/>
      <c r="P16" s="1"/>
      <c r="Q16" s="1"/>
      <c r="R16" s="1"/>
      <c r="S16" s="1"/>
      <c r="T16" s="1"/>
      <c r="U16" s="1"/>
      <c r="V16" s="3" t="s">
        <v>121</v>
      </c>
      <c r="W16" s="1"/>
    </row>
    <row r="17" spans="1:25" ht="99.75" customHeight="1">
      <c r="A17" s="14" t="s">
        <v>0</v>
      </c>
      <c r="B17" s="14" t="s">
        <v>1</v>
      </c>
      <c r="C17" s="14" t="s">
        <v>2</v>
      </c>
      <c r="D17" s="14" t="s">
        <v>3</v>
      </c>
      <c r="E17" s="14" t="s">
        <v>4</v>
      </c>
      <c r="F17" s="14" t="s">
        <v>5</v>
      </c>
      <c r="G17" s="14" t="s">
        <v>6</v>
      </c>
      <c r="H17" s="14" t="s">
        <v>7</v>
      </c>
      <c r="I17" s="14" t="s">
        <v>8</v>
      </c>
      <c r="J17" s="14" t="s">
        <v>9</v>
      </c>
      <c r="K17" s="14" t="s">
        <v>10</v>
      </c>
      <c r="L17" s="14" t="s">
        <v>123</v>
      </c>
      <c r="M17" s="14" t="s">
        <v>11</v>
      </c>
      <c r="N17" s="14" t="s">
        <v>12</v>
      </c>
      <c r="O17" s="14" t="s">
        <v>13</v>
      </c>
      <c r="P17" s="14" t="s">
        <v>14</v>
      </c>
      <c r="Q17" s="14" t="s">
        <v>15</v>
      </c>
      <c r="R17" s="14" t="s">
        <v>16</v>
      </c>
      <c r="S17" s="14" t="s">
        <v>17</v>
      </c>
      <c r="T17" s="14" t="s">
        <v>18</v>
      </c>
      <c r="U17" s="14" t="s">
        <v>19</v>
      </c>
      <c r="V17" s="14" t="s">
        <v>125</v>
      </c>
      <c r="W17" s="15" t="s">
        <v>20</v>
      </c>
      <c r="X17" s="16" t="s">
        <v>124</v>
      </c>
      <c r="Y17" s="22" t="s">
        <v>133</v>
      </c>
    </row>
    <row r="18" spans="1:25" ht="15">
      <c r="A18" s="10" t="s">
        <v>21</v>
      </c>
      <c r="B18" s="9">
        <v>10</v>
      </c>
      <c r="C18" s="10" t="s">
        <v>22</v>
      </c>
      <c r="D18" s="11">
        <v>9377450</v>
      </c>
      <c r="E18" s="10"/>
      <c r="F18" s="11">
        <v>9377450</v>
      </c>
      <c r="G18" s="10"/>
      <c r="H18" s="10"/>
      <c r="I18" s="10"/>
      <c r="J18" s="10"/>
      <c r="K18" s="10"/>
      <c r="L18" s="11">
        <f>L19+L53</f>
        <v>9622165.32</v>
      </c>
      <c r="M18" s="11">
        <f aca="true" t="shared" si="0" ref="M18:V18">M19+M53</f>
        <v>10486129.32</v>
      </c>
      <c r="N18" s="11">
        <f t="shared" si="0"/>
        <v>10486138.32</v>
      </c>
      <c r="O18" s="11">
        <f t="shared" si="0"/>
        <v>10486147.32</v>
      </c>
      <c r="P18" s="11">
        <f t="shared" si="0"/>
        <v>10486156.32</v>
      </c>
      <c r="Q18" s="11">
        <f t="shared" si="0"/>
        <v>10486165.32</v>
      </c>
      <c r="R18" s="11">
        <f t="shared" si="0"/>
        <v>10486174.32</v>
      </c>
      <c r="S18" s="11">
        <f t="shared" si="0"/>
        <v>10486183.32</v>
      </c>
      <c r="T18" s="11">
        <f t="shared" si="0"/>
        <v>10486192.32</v>
      </c>
      <c r="U18" s="11">
        <f t="shared" si="0"/>
        <v>10486201.32</v>
      </c>
      <c r="V18" s="11">
        <f t="shared" si="0"/>
        <v>9646588.680000002</v>
      </c>
      <c r="W18" s="12"/>
      <c r="X18" s="13">
        <f>V18/L18</f>
        <v>1.0025382394905684</v>
      </c>
      <c r="Y18" s="23">
        <f>V18/L18*100</f>
        <v>100.25382394905684</v>
      </c>
    </row>
    <row r="19" spans="1:25" ht="24.75">
      <c r="A19" s="17" t="s">
        <v>23</v>
      </c>
      <c r="B19" s="9">
        <v>10</v>
      </c>
      <c r="C19" s="10" t="s">
        <v>24</v>
      </c>
      <c r="D19" s="11">
        <v>725500</v>
      </c>
      <c r="E19" s="10"/>
      <c r="F19" s="11">
        <v>725500</v>
      </c>
      <c r="G19" s="10"/>
      <c r="H19" s="10"/>
      <c r="I19" s="10"/>
      <c r="J19" s="10"/>
      <c r="K19" s="10"/>
      <c r="L19" s="11">
        <f>L20+L25+L31+L34+L45+L42</f>
        <v>828060</v>
      </c>
      <c r="M19" s="11">
        <f aca="true" t="shared" si="1" ref="M19:U19">M20+M25+M31+M34+M45+M42</f>
        <v>828065</v>
      </c>
      <c r="N19" s="11">
        <f t="shared" si="1"/>
        <v>828070</v>
      </c>
      <c r="O19" s="11">
        <f t="shared" si="1"/>
        <v>828075</v>
      </c>
      <c r="P19" s="11">
        <f t="shared" si="1"/>
        <v>828080</v>
      </c>
      <c r="Q19" s="11">
        <f t="shared" si="1"/>
        <v>828085</v>
      </c>
      <c r="R19" s="11">
        <f t="shared" si="1"/>
        <v>828090</v>
      </c>
      <c r="S19" s="11">
        <f t="shared" si="1"/>
        <v>828095</v>
      </c>
      <c r="T19" s="11">
        <f t="shared" si="1"/>
        <v>828100</v>
      </c>
      <c r="U19" s="11">
        <f t="shared" si="1"/>
        <v>828105</v>
      </c>
      <c r="V19" s="11">
        <f>V20+V25+V31+V34+V45+V42+V52</f>
        <v>855283.38</v>
      </c>
      <c r="W19" s="12"/>
      <c r="X19" s="13">
        <f aca="true" t="shared" si="2" ref="X19:X68">V19/L19</f>
        <v>1.0328760959350771</v>
      </c>
      <c r="Y19" s="23">
        <f aca="true" t="shared" si="3" ref="Y19:Y68">V19/L19*100</f>
        <v>103.28760959350771</v>
      </c>
    </row>
    <row r="20" spans="1:25" ht="15">
      <c r="A20" s="10" t="s">
        <v>25</v>
      </c>
      <c r="B20" s="9">
        <v>10</v>
      </c>
      <c r="C20" s="10" t="s">
        <v>26</v>
      </c>
      <c r="D20" s="11">
        <v>356000</v>
      </c>
      <c r="E20" s="10"/>
      <c r="F20" s="11">
        <v>356000</v>
      </c>
      <c r="G20" s="10"/>
      <c r="H20" s="10"/>
      <c r="I20" s="10"/>
      <c r="J20" s="10"/>
      <c r="K20" s="10"/>
      <c r="L20" s="19">
        <f>L21</f>
        <v>346320</v>
      </c>
      <c r="M20" s="19">
        <f aca="true" t="shared" si="4" ref="M20:V21">M21</f>
        <v>346321</v>
      </c>
      <c r="N20" s="19">
        <f t="shared" si="4"/>
        <v>346322</v>
      </c>
      <c r="O20" s="19">
        <f t="shared" si="4"/>
        <v>346323</v>
      </c>
      <c r="P20" s="19">
        <f t="shared" si="4"/>
        <v>346324</v>
      </c>
      <c r="Q20" s="19">
        <f t="shared" si="4"/>
        <v>346325</v>
      </c>
      <c r="R20" s="19">
        <f t="shared" si="4"/>
        <v>346326</v>
      </c>
      <c r="S20" s="19">
        <f t="shared" si="4"/>
        <v>346327</v>
      </c>
      <c r="T20" s="19">
        <f t="shared" si="4"/>
        <v>346328</v>
      </c>
      <c r="U20" s="19">
        <f t="shared" si="4"/>
        <v>346329</v>
      </c>
      <c r="V20" s="19">
        <f t="shared" si="4"/>
        <v>335397.11</v>
      </c>
      <c r="W20" s="12"/>
      <c r="X20" s="13">
        <f t="shared" si="2"/>
        <v>0.9684601235851236</v>
      </c>
      <c r="Y20" s="23">
        <f t="shared" si="3"/>
        <v>96.84601235851235</v>
      </c>
    </row>
    <row r="21" spans="1:25" ht="15">
      <c r="A21" s="10" t="s">
        <v>27</v>
      </c>
      <c r="B21" s="9">
        <v>10</v>
      </c>
      <c r="C21" s="10" t="s">
        <v>28</v>
      </c>
      <c r="D21" s="11">
        <v>356000</v>
      </c>
      <c r="E21" s="10"/>
      <c r="F21" s="11">
        <v>356000</v>
      </c>
      <c r="G21" s="10"/>
      <c r="H21" s="10"/>
      <c r="I21" s="10"/>
      <c r="J21" s="10"/>
      <c r="K21" s="10"/>
      <c r="L21" s="11">
        <f>L22</f>
        <v>346320</v>
      </c>
      <c r="M21" s="11">
        <f t="shared" si="4"/>
        <v>346321</v>
      </c>
      <c r="N21" s="11">
        <f t="shared" si="4"/>
        <v>346322</v>
      </c>
      <c r="O21" s="11">
        <f t="shared" si="4"/>
        <v>346323</v>
      </c>
      <c r="P21" s="11">
        <f t="shared" si="4"/>
        <v>346324</v>
      </c>
      <c r="Q21" s="11">
        <f t="shared" si="4"/>
        <v>346325</v>
      </c>
      <c r="R21" s="11">
        <f t="shared" si="4"/>
        <v>346326</v>
      </c>
      <c r="S21" s="11">
        <f t="shared" si="4"/>
        <v>346327</v>
      </c>
      <c r="T21" s="11">
        <f t="shared" si="4"/>
        <v>346328</v>
      </c>
      <c r="U21" s="11">
        <f t="shared" si="4"/>
        <v>346329</v>
      </c>
      <c r="V21" s="11">
        <f>V22+V23+V24</f>
        <v>335397.11</v>
      </c>
      <c r="W21" s="12"/>
      <c r="X21" s="13">
        <f t="shared" si="2"/>
        <v>0.9684601235851236</v>
      </c>
      <c r="Y21" s="23">
        <f t="shared" si="3"/>
        <v>96.84601235851235</v>
      </c>
    </row>
    <row r="22" spans="1:25" ht="96.75">
      <c r="A22" s="17" t="s">
        <v>29</v>
      </c>
      <c r="B22" s="9">
        <v>10</v>
      </c>
      <c r="C22" s="10" t="s">
        <v>126</v>
      </c>
      <c r="D22" s="11">
        <v>356000</v>
      </c>
      <c r="E22" s="10"/>
      <c r="F22" s="11">
        <v>356000</v>
      </c>
      <c r="G22" s="10"/>
      <c r="H22" s="10"/>
      <c r="I22" s="10"/>
      <c r="J22" s="10"/>
      <c r="K22" s="10"/>
      <c r="L22" s="11">
        <v>346320</v>
      </c>
      <c r="M22" s="11">
        <v>346321</v>
      </c>
      <c r="N22" s="11">
        <v>346322</v>
      </c>
      <c r="O22" s="11">
        <v>346323</v>
      </c>
      <c r="P22" s="11">
        <v>346324</v>
      </c>
      <c r="Q22" s="11">
        <v>346325</v>
      </c>
      <c r="R22" s="11">
        <v>346326</v>
      </c>
      <c r="S22" s="11">
        <v>346327</v>
      </c>
      <c r="T22" s="11">
        <v>346328</v>
      </c>
      <c r="U22" s="11">
        <v>346329</v>
      </c>
      <c r="V22" s="11">
        <f>330855.35-398.7+109.57</f>
        <v>330566.22</v>
      </c>
      <c r="W22" s="12"/>
      <c r="X22" s="13">
        <f>V22/L22</f>
        <v>0.9545109147609147</v>
      </c>
      <c r="Y22" s="23">
        <f t="shared" si="3"/>
        <v>95.45109147609146</v>
      </c>
    </row>
    <row r="23" spans="1:25" ht="132.75">
      <c r="A23" s="17" t="s">
        <v>30</v>
      </c>
      <c r="B23" s="9">
        <v>10</v>
      </c>
      <c r="C23" s="10" t="s">
        <v>31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>
        <f>-21.42+0.62+100</f>
        <v>79.2</v>
      </c>
      <c r="W23" s="12"/>
      <c r="X23" s="13" t="e">
        <f t="shared" si="2"/>
        <v>#DIV/0!</v>
      </c>
      <c r="Y23" s="23"/>
    </row>
    <row r="24" spans="1:25" ht="60.75">
      <c r="A24" s="17" t="s">
        <v>32</v>
      </c>
      <c r="B24" s="9">
        <v>10</v>
      </c>
      <c r="C24" s="10" t="s">
        <v>33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>
        <f>4708.8+42.89</f>
        <v>4751.6900000000005</v>
      </c>
      <c r="W24" s="12"/>
      <c r="X24" s="13" t="e">
        <f t="shared" si="2"/>
        <v>#DIV/0!</v>
      </c>
      <c r="Y24" s="23"/>
    </row>
    <row r="25" spans="1:25" ht="48.75">
      <c r="A25" s="17" t="s">
        <v>34</v>
      </c>
      <c r="B25" s="9">
        <v>10</v>
      </c>
      <c r="C25" s="10" t="s">
        <v>35</v>
      </c>
      <c r="D25" s="11">
        <v>164800</v>
      </c>
      <c r="E25" s="10"/>
      <c r="F25" s="11">
        <v>164800</v>
      </c>
      <c r="G25" s="10"/>
      <c r="H25" s="10"/>
      <c r="I25" s="10"/>
      <c r="J25" s="10"/>
      <c r="K25" s="10"/>
      <c r="L25" s="19">
        <f>L26</f>
        <v>233200</v>
      </c>
      <c r="M25" s="19">
        <f aca="true" t="shared" si="5" ref="M25:V25">M26</f>
        <v>233200</v>
      </c>
      <c r="N25" s="19">
        <f t="shared" si="5"/>
        <v>233200</v>
      </c>
      <c r="O25" s="19">
        <f t="shared" si="5"/>
        <v>233200</v>
      </c>
      <c r="P25" s="19">
        <f t="shared" si="5"/>
        <v>233200</v>
      </c>
      <c r="Q25" s="19">
        <f t="shared" si="5"/>
        <v>233200</v>
      </c>
      <c r="R25" s="19">
        <f t="shared" si="5"/>
        <v>233200</v>
      </c>
      <c r="S25" s="19">
        <f t="shared" si="5"/>
        <v>233200</v>
      </c>
      <c r="T25" s="19">
        <f t="shared" si="5"/>
        <v>233200</v>
      </c>
      <c r="U25" s="19">
        <f t="shared" si="5"/>
        <v>233200</v>
      </c>
      <c r="V25" s="19">
        <f t="shared" si="5"/>
        <v>244842.43</v>
      </c>
      <c r="W25" s="12"/>
      <c r="X25" s="13">
        <f t="shared" si="2"/>
        <v>1.0499246569468268</v>
      </c>
      <c r="Y25" s="23">
        <f t="shared" si="3"/>
        <v>104.99246569468268</v>
      </c>
    </row>
    <row r="26" spans="1:25" ht="36.75">
      <c r="A26" s="17" t="s">
        <v>36</v>
      </c>
      <c r="B26" s="9">
        <v>10</v>
      </c>
      <c r="C26" s="10" t="s">
        <v>37</v>
      </c>
      <c r="D26" s="11">
        <v>164800</v>
      </c>
      <c r="E26" s="10"/>
      <c r="F26" s="11">
        <v>164800</v>
      </c>
      <c r="G26" s="10"/>
      <c r="H26" s="10"/>
      <c r="I26" s="10"/>
      <c r="J26" s="10"/>
      <c r="K26" s="10"/>
      <c r="L26" s="11">
        <f>L27+L28+L29+L30</f>
        <v>233200</v>
      </c>
      <c r="M26" s="11">
        <f aca="true" t="shared" si="6" ref="M26:V26">M27+M28+M29+M30</f>
        <v>233200</v>
      </c>
      <c r="N26" s="11">
        <f t="shared" si="6"/>
        <v>233200</v>
      </c>
      <c r="O26" s="11">
        <f t="shared" si="6"/>
        <v>233200</v>
      </c>
      <c r="P26" s="11">
        <f t="shared" si="6"/>
        <v>233200</v>
      </c>
      <c r="Q26" s="11">
        <f t="shared" si="6"/>
        <v>233200</v>
      </c>
      <c r="R26" s="11">
        <f t="shared" si="6"/>
        <v>233200</v>
      </c>
      <c r="S26" s="11">
        <f t="shared" si="6"/>
        <v>233200</v>
      </c>
      <c r="T26" s="11">
        <f t="shared" si="6"/>
        <v>233200</v>
      </c>
      <c r="U26" s="11">
        <f t="shared" si="6"/>
        <v>233200</v>
      </c>
      <c r="V26" s="11">
        <f t="shared" si="6"/>
        <v>244842.43</v>
      </c>
      <c r="W26" s="12"/>
      <c r="X26" s="13">
        <f t="shared" si="2"/>
        <v>1.0499246569468268</v>
      </c>
      <c r="Y26" s="23">
        <f t="shared" si="3"/>
        <v>104.99246569468268</v>
      </c>
    </row>
    <row r="27" spans="1:25" ht="84.75">
      <c r="A27" s="17" t="s">
        <v>38</v>
      </c>
      <c r="B27" s="9">
        <v>10</v>
      </c>
      <c r="C27" s="10" t="s">
        <v>39</v>
      </c>
      <c r="D27" s="11">
        <v>50400</v>
      </c>
      <c r="E27" s="10"/>
      <c r="F27" s="11">
        <v>50400</v>
      </c>
      <c r="G27" s="10"/>
      <c r="H27" s="10"/>
      <c r="I27" s="10"/>
      <c r="J27" s="10"/>
      <c r="K27" s="10"/>
      <c r="L27" s="11">
        <v>74400</v>
      </c>
      <c r="M27" s="11">
        <v>74400</v>
      </c>
      <c r="N27" s="11">
        <v>74400</v>
      </c>
      <c r="O27" s="11">
        <v>74400</v>
      </c>
      <c r="P27" s="11">
        <v>74400</v>
      </c>
      <c r="Q27" s="11">
        <v>74400</v>
      </c>
      <c r="R27" s="11">
        <v>74400</v>
      </c>
      <c r="S27" s="11">
        <v>74400</v>
      </c>
      <c r="T27" s="11">
        <v>74400</v>
      </c>
      <c r="U27" s="11">
        <v>74400</v>
      </c>
      <c r="V27" s="11">
        <v>83701.54</v>
      </c>
      <c r="W27" s="12"/>
      <c r="X27" s="13">
        <f t="shared" si="2"/>
        <v>1.125020698924731</v>
      </c>
      <c r="Y27" s="23">
        <f t="shared" si="3"/>
        <v>112.50206989247312</v>
      </c>
    </row>
    <row r="28" spans="1:25" ht="108.75">
      <c r="A28" s="17" t="s">
        <v>40</v>
      </c>
      <c r="B28" s="9">
        <v>10</v>
      </c>
      <c r="C28" s="10" t="s">
        <v>41</v>
      </c>
      <c r="D28" s="11">
        <v>1900</v>
      </c>
      <c r="E28" s="10"/>
      <c r="F28" s="11">
        <v>1900</v>
      </c>
      <c r="G28" s="10"/>
      <c r="H28" s="10"/>
      <c r="I28" s="10"/>
      <c r="J28" s="10"/>
      <c r="K28" s="10"/>
      <c r="L28" s="11">
        <v>1600</v>
      </c>
      <c r="M28" s="11">
        <v>1600</v>
      </c>
      <c r="N28" s="11">
        <v>1600</v>
      </c>
      <c r="O28" s="11">
        <v>1600</v>
      </c>
      <c r="P28" s="11">
        <v>1600</v>
      </c>
      <c r="Q28" s="11">
        <v>1600</v>
      </c>
      <c r="R28" s="11">
        <v>1600</v>
      </c>
      <c r="S28" s="11">
        <v>1600</v>
      </c>
      <c r="T28" s="11">
        <v>1600</v>
      </c>
      <c r="U28" s="11">
        <v>1600</v>
      </c>
      <c r="V28" s="11">
        <v>1277.67</v>
      </c>
      <c r="W28" s="12"/>
      <c r="X28" s="13">
        <f t="shared" si="2"/>
        <v>0.79854375</v>
      </c>
      <c r="Y28" s="23">
        <f t="shared" si="3"/>
        <v>79.854375</v>
      </c>
    </row>
    <row r="29" spans="1:25" ht="96.75">
      <c r="A29" s="17" t="s">
        <v>42</v>
      </c>
      <c r="B29" s="9">
        <v>10</v>
      </c>
      <c r="C29" s="10" t="s">
        <v>43</v>
      </c>
      <c r="D29" s="11">
        <v>110400</v>
      </c>
      <c r="E29" s="10"/>
      <c r="F29" s="11">
        <v>110400</v>
      </c>
      <c r="G29" s="10"/>
      <c r="H29" s="10"/>
      <c r="I29" s="10"/>
      <c r="J29" s="10"/>
      <c r="K29" s="10"/>
      <c r="L29" s="11">
        <v>172300</v>
      </c>
      <c r="M29" s="11">
        <v>172300</v>
      </c>
      <c r="N29" s="11">
        <v>172300</v>
      </c>
      <c r="O29" s="11">
        <v>172300</v>
      </c>
      <c r="P29" s="11">
        <v>172300</v>
      </c>
      <c r="Q29" s="11">
        <v>172300</v>
      </c>
      <c r="R29" s="11">
        <v>172300</v>
      </c>
      <c r="S29" s="11">
        <v>172300</v>
      </c>
      <c r="T29" s="11">
        <v>172300</v>
      </c>
      <c r="U29" s="11">
        <v>172300</v>
      </c>
      <c r="V29" s="11">
        <v>172260.5</v>
      </c>
      <c r="W29" s="12"/>
      <c r="X29" s="13">
        <f t="shared" si="2"/>
        <v>0.9997707486941382</v>
      </c>
      <c r="Y29" s="23">
        <f t="shared" si="3"/>
        <v>99.97707486941381</v>
      </c>
    </row>
    <row r="30" spans="1:25" ht="96.75">
      <c r="A30" s="17" t="s">
        <v>44</v>
      </c>
      <c r="B30" s="9">
        <v>10</v>
      </c>
      <c r="C30" s="10" t="s">
        <v>45</v>
      </c>
      <c r="D30" s="11">
        <v>2100</v>
      </c>
      <c r="E30" s="10"/>
      <c r="F30" s="11">
        <v>2100</v>
      </c>
      <c r="G30" s="10"/>
      <c r="H30" s="10"/>
      <c r="I30" s="10"/>
      <c r="J30" s="10"/>
      <c r="K30" s="10"/>
      <c r="L30" s="11">
        <v>-15100</v>
      </c>
      <c r="M30" s="11">
        <v>-15100</v>
      </c>
      <c r="N30" s="11">
        <v>-15100</v>
      </c>
      <c r="O30" s="11">
        <v>-15100</v>
      </c>
      <c r="P30" s="11">
        <v>-15100</v>
      </c>
      <c r="Q30" s="11">
        <v>-15100</v>
      </c>
      <c r="R30" s="11">
        <v>-15100</v>
      </c>
      <c r="S30" s="11">
        <v>-15100</v>
      </c>
      <c r="T30" s="11">
        <v>-15100</v>
      </c>
      <c r="U30" s="11">
        <v>-15100</v>
      </c>
      <c r="V30" s="11">
        <v>-12397.28</v>
      </c>
      <c r="W30" s="12"/>
      <c r="X30" s="13">
        <f t="shared" si="2"/>
        <v>0.8210119205298013</v>
      </c>
      <c r="Y30" s="23">
        <f t="shared" si="3"/>
        <v>82.10119205298014</v>
      </c>
    </row>
    <row r="31" spans="1:25" ht="15">
      <c r="A31" s="10" t="s">
        <v>46</v>
      </c>
      <c r="B31" s="9">
        <v>10</v>
      </c>
      <c r="C31" s="10" t="s">
        <v>47</v>
      </c>
      <c r="D31" s="11">
        <v>30000</v>
      </c>
      <c r="E31" s="10"/>
      <c r="F31" s="11">
        <v>30000</v>
      </c>
      <c r="G31" s="10"/>
      <c r="H31" s="10"/>
      <c r="I31" s="10"/>
      <c r="J31" s="10"/>
      <c r="K31" s="10"/>
      <c r="L31" s="19">
        <f>L32</f>
        <v>55000</v>
      </c>
      <c r="M31" s="19">
        <f aca="true" t="shared" si="7" ref="M31:V32">M32</f>
        <v>55001</v>
      </c>
      <c r="N31" s="19">
        <f t="shared" si="7"/>
        <v>55002</v>
      </c>
      <c r="O31" s="19">
        <f t="shared" si="7"/>
        <v>55003</v>
      </c>
      <c r="P31" s="19">
        <f t="shared" si="7"/>
        <v>55004</v>
      </c>
      <c r="Q31" s="19">
        <f t="shared" si="7"/>
        <v>55005</v>
      </c>
      <c r="R31" s="19">
        <f t="shared" si="7"/>
        <v>55006</v>
      </c>
      <c r="S31" s="19">
        <f t="shared" si="7"/>
        <v>55007</v>
      </c>
      <c r="T31" s="19">
        <f t="shared" si="7"/>
        <v>55008</v>
      </c>
      <c r="U31" s="19">
        <f t="shared" si="7"/>
        <v>55009</v>
      </c>
      <c r="V31" s="19">
        <f t="shared" si="7"/>
        <v>64122.76</v>
      </c>
      <c r="W31" s="12"/>
      <c r="X31" s="13">
        <f t="shared" si="2"/>
        <v>1.1658683636363636</v>
      </c>
      <c r="Y31" s="23">
        <f t="shared" si="3"/>
        <v>116.58683636363637</v>
      </c>
    </row>
    <row r="32" spans="1:25" ht="15">
      <c r="A32" s="10" t="s">
        <v>48</v>
      </c>
      <c r="B32" s="9">
        <v>10</v>
      </c>
      <c r="C32" s="10" t="s">
        <v>49</v>
      </c>
      <c r="D32" s="11">
        <v>30000</v>
      </c>
      <c r="E32" s="10"/>
      <c r="F32" s="11">
        <v>30000</v>
      </c>
      <c r="G32" s="10"/>
      <c r="H32" s="10"/>
      <c r="I32" s="10"/>
      <c r="J32" s="10"/>
      <c r="K32" s="10"/>
      <c r="L32" s="11">
        <f>L33</f>
        <v>55000</v>
      </c>
      <c r="M32" s="11">
        <f t="shared" si="7"/>
        <v>55001</v>
      </c>
      <c r="N32" s="11">
        <f t="shared" si="7"/>
        <v>55002</v>
      </c>
      <c r="O32" s="11">
        <f t="shared" si="7"/>
        <v>55003</v>
      </c>
      <c r="P32" s="11">
        <f t="shared" si="7"/>
        <v>55004</v>
      </c>
      <c r="Q32" s="11">
        <f t="shared" si="7"/>
        <v>55005</v>
      </c>
      <c r="R32" s="11">
        <f t="shared" si="7"/>
        <v>55006</v>
      </c>
      <c r="S32" s="11">
        <f t="shared" si="7"/>
        <v>55007</v>
      </c>
      <c r="T32" s="11">
        <f t="shared" si="7"/>
        <v>55008</v>
      </c>
      <c r="U32" s="11">
        <f t="shared" si="7"/>
        <v>55009</v>
      </c>
      <c r="V32" s="11">
        <f t="shared" si="7"/>
        <v>64122.76</v>
      </c>
      <c r="W32" s="12"/>
      <c r="X32" s="13">
        <f t="shared" si="2"/>
        <v>1.1658683636363636</v>
      </c>
      <c r="Y32" s="23">
        <f t="shared" si="3"/>
        <v>116.58683636363637</v>
      </c>
    </row>
    <row r="33" spans="1:25" ht="15">
      <c r="A33" s="18" t="s">
        <v>48</v>
      </c>
      <c r="B33" s="9">
        <v>10</v>
      </c>
      <c r="C33" s="10" t="s">
        <v>50</v>
      </c>
      <c r="D33" s="11">
        <v>30000</v>
      </c>
      <c r="E33" s="10"/>
      <c r="F33" s="11">
        <v>30000</v>
      </c>
      <c r="G33" s="10"/>
      <c r="H33" s="10"/>
      <c r="I33" s="10"/>
      <c r="J33" s="10"/>
      <c r="K33" s="10"/>
      <c r="L33" s="11">
        <v>55000</v>
      </c>
      <c r="M33" s="11">
        <v>55001</v>
      </c>
      <c r="N33" s="11">
        <v>55002</v>
      </c>
      <c r="O33" s="11">
        <v>55003</v>
      </c>
      <c r="P33" s="11">
        <v>55004</v>
      </c>
      <c r="Q33" s="11">
        <v>55005</v>
      </c>
      <c r="R33" s="11">
        <v>55006</v>
      </c>
      <c r="S33" s="11">
        <v>55007</v>
      </c>
      <c r="T33" s="11">
        <v>55008</v>
      </c>
      <c r="U33" s="11">
        <v>55009</v>
      </c>
      <c r="V33" s="11">
        <v>64122.76</v>
      </c>
      <c r="W33" s="12"/>
      <c r="X33" s="13">
        <f t="shared" si="2"/>
        <v>1.1658683636363636</v>
      </c>
      <c r="Y33" s="23">
        <f t="shared" si="3"/>
        <v>116.58683636363637</v>
      </c>
    </row>
    <row r="34" spans="1:25" ht="15">
      <c r="A34" s="10" t="s">
        <v>51</v>
      </c>
      <c r="B34" s="9">
        <v>10</v>
      </c>
      <c r="C34" s="10" t="s">
        <v>52</v>
      </c>
      <c r="D34" s="11">
        <v>146000</v>
      </c>
      <c r="E34" s="10"/>
      <c r="F34" s="11">
        <v>146000</v>
      </c>
      <c r="G34" s="10"/>
      <c r="H34" s="10"/>
      <c r="I34" s="10"/>
      <c r="J34" s="10"/>
      <c r="K34" s="10"/>
      <c r="L34" s="19">
        <f>L35+L37</f>
        <v>162500</v>
      </c>
      <c r="M34" s="19">
        <f aca="true" t="shared" si="8" ref="M34:V34">M35+M37</f>
        <v>162502</v>
      </c>
      <c r="N34" s="19">
        <f t="shared" si="8"/>
        <v>162504</v>
      </c>
      <c r="O34" s="19">
        <f t="shared" si="8"/>
        <v>162506</v>
      </c>
      <c r="P34" s="19">
        <f t="shared" si="8"/>
        <v>162508</v>
      </c>
      <c r="Q34" s="19">
        <f t="shared" si="8"/>
        <v>162510</v>
      </c>
      <c r="R34" s="19">
        <f t="shared" si="8"/>
        <v>162512</v>
      </c>
      <c r="S34" s="19">
        <f t="shared" si="8"/>
        <v>162514</v>
      </c>
      <c r="T34" s="19">
        <f t="shared" si="8"/>
        <v>162516</v>
      </c>
      <c r="U34" s="19">
        <f t="shared" si="8"/>
        <v>162518</v>
      </c>
      <c r="V34" s="19">
        <f t="shared" si="8"/>
        <v>166502.64</v>
      </c>
      <c r="W34" s="12"/>
      <c r="X34" s="13">
        <f t="shared" si="2"/>
        <v>1.024631630769231</v>
      </c>
      <c r="Y34" s="23">
        <f t="shared" si="3"/>
        <v>102.4631630769231</v>
      </c>
    </row>
    <row r="35" spans="1:25" ht="15">
      <c r="A35" s="10" t="s">
        <v>53</v>
      </c>
      <c r="B35" s="9">
        <v>10</v>
      </c>
      <c r="C35" s="10" t="s">
        <v>54</v>
      </c>
      <c r="D35" s="11">
        <v>34000</v>
      </c>
      <c r="E35" s="10"/>
      <c r="F35" s="11">
        <v>34000</v>
      </c>
      <c r="G35" s="10"/>
      <c r="H35" s="10"/>
      <c r="I35" s="10"/>
      <c r="J35" s="10"/>
      <c r="K35" s="10"/>
      <c r="L35" s="11">
        <f>L36</f>
        <v>41500</v>
      </c>
      <c r="M35" s="11">
        <f aca="true" t="shared" si="9" ref="M35:V35">M36</f>
        <v>41501</v>
      </c>
      <c r="N35" s="11">
        <f t="shared" si="9"/>
        <v>41502</v>
      </c>
      <c r="O35" s="11">
        <f t="shared" si="9"/>
        <v>41503</v>
      </c>
      <c r="P35" s="11">
        <f t="shared" si="9"/>
        <v>41504</v>
      </c>
      <c r="Q35" s="11">
        <f t="shared" si="9"/>
        <v>41505</v>
      </c>
      <c r="R35" s="11">
        <f t="shared" si="9"/>
        <v>41506</v>
      </c>
      <c r="S35" s="11">
        <f t="shared" si="9"/>
        <v>41507</v>
      </c>
      <c r="T35" s="11">
        <f t="shared" si="9"/>
        <v>41508</v>
      </c>
      <c r="U35" s="11">
        <f t="shared" si="9"/>
        <v>41509</v>
      </c>
      <c r="V35" s="11">
        <f t="shared" si="9"/>
        <v>54460.619999999995</v>
      </c>
      <c r="W35" s="12"/>
      <c r="X35" s="13">
        <f t="shared" si="2"/>
        <v>1.3123040963855421</v>
      </c>
      <c r="Y35" s="23">
        <f t="shared" si="3"/>
        <v>131.23040963855422</v>
      </c>
    </row>
    <row r="36" spans="1:25" ht="60.75">
      <c r="A36" s="17" t="s">
        <v>55</v>
      </c>
      <c r="B36" s="9">
        <v>10</v>
      </c>
      <c r="C36" s="10" t="s">
        <v>56</v>
      </c>
      <c r="D36" s="11">
        <v>34000</v>
      </c>
      <c r="E36" s="10"/>
      <c r="F36" s="11">
        <v>34000</v>
      </c>
      <c r="G36" s="10"/>
      <c r="H36" s="10"/>
      <c r="I36" s="10"/>
      <c r="J36" s="10"/>
      <c r="K36" s="10"/>
      <c r="L36" s="11">
        <v>41500</v>
      </c>
      <c r="M36" s="11">
        <v>41501</v>
      </c>
      <c r="N36" s="11">
        <v>41502</v>
      </c>
      <c r="O36" s="11">
        <v>41503</v>
      </c>
      <c r="P36" s="11">
        <v>41504</v>
      </c>
      <c r="Q36" s="11">
        <v>41505</v>
      </c>
      <c r="R36" s="11">
        <v>41506</v>
      </c>
      <c r="S36" s="11">
        <v>41507</v>
      </c>
      <c r="T36" s="11">
        <v>41508</v>
      </c>
      <c r="U36" s="11">
        <v>41509</v>
      </c>
      <c r="V36" s="11">
        <f>53783.42+677.2</f>
        <v>54460.619999999995</v>
      </c>
      <c r="W36" s="12"/>
      <c r="X36" s="13">
        <f t="shared" si="2"/>
        <v>1.3123040963855421</v>
      </c>
      <c r="Y36" s="23">
        <f t="shared" si="3"/>
        <v>131.23040963855422</v>
      </c>
    </row>
    <row r="37" spans="1:25" ht="15">
      <c r="A37" s="10" t="s">
        <v>57</v>
      </c>
      <c r="B37" s="9">
        <v>10</v>
      </c>
      <c r="C37" s="10" t="s">
        <v>58</v>
      </c>
      <c r="D37" s="11">
        <v>112000</v>
      </c>
      <c r="E37" s="10"/>
      <c r="F37" s="11">
        <v>112000</v>
      </c>
      <c r="G37" s="10"/>
      <c r="H37" s="10"/>
      <c r="I37" s="10"/>
      <c r="J37" s="10"/>
      <c r="K37" s="10"/>
      <c r="L37" s="11">
        <f>L38+L40</f>
        <v>121000</v>
      </c>
      <c r="M37" s="11">
        <f aca="true" t="shared" si="10" ref="M37:V37">M38+M40</f>
        <v>121001</v>
      </c>
      <c r="N37" s="11">
        <f t="shared" si="10"/>
        <v>121002</v>
      </c>
      <c r="O37" s="11">
        <f t="shared" si="10"/>
        <v>121003</v>
      </c>
      <c r="P37" s="11">
        <f t="shared" si="10"/>
        <v>121004</v>
      </c>
      <c r="Q37" s="11">
        <f t="shared" si="10"/>
        <v>121005</v>
      </c>
      <c r="R37" s="11">
        <f t="shared" si="10"/>
        <v>121006</v>
      </c>
      <c r="S37" s="11">
        <f t="shared" si="10"/>
        <v>121007</v>
      </c>
      <c r="T37" s="11">
        <f t="shared" si="10"/>
        <v>121008</v>
      </c>
      <c r="U37" s="11">
        <f t="shared" si="10"/>
        <v>121009</v>
      </c>
      <c r="V37" s="11">
        <f t="shared" si="10"/>
        <v>112042.02</v>
      </c>
      <c r="W37" s="12"/>
      <c r="X37" s="13">
        <f t="shared" si="2"/>
        <v>0.9259671074380166</v>
      </c>
      <c r="Y37" s="23">
        <f t="shared" si="3"/>
        <v>92.59671074380165</v>
      </c>
    </row>
    <row r="38" spans="1:25" ht="15">
      <c r="A38" s="10" t="s">
        <v>59</v>
      </c>
      <c r="B38" s="9">
        <v>10</v>
      </c>
      <c r="C38" s="10" t="s">
        <v>60</v>
      </c>
      <c r="D38" s="11">
        <v>100000</v>
      </c>
      <c r="E38" s="10"/>
      <c r="F38" s="11">
        <v>100000</v>
      </c>
      <c r="G38" s="10"/>
      <c r="H38" s="10"/>
      <c r="I38" s="10"/>
      <c r="J38" s="10"/>
      <c r="K38" s="10"/>
      <c r="L38" s="11">
        <f>L39</f>
        <v>12000</v>
      </c>
      <c r="M38" s="11">
        <f aca="true" t="shared" si="11" ref="M38:V38">M39</f>
        <v>12001</v>
      </c>
      <c r="N38" s="11">
        <f t="shared" si="11"/>
        <v>12002</v>
      </c>
      <c r="O38" s="11">
        <f t="shared" si="11"/>
        <v>12003</v>
      </c>
      <c r="P38" s="11">
        <f t="shared" si="11"/>
        <v>12004</v>
      </c>
      <c r="Q38" s="11">
        <f t="shared" si="11"/>
        <v>12005</v>
      </c>
      <c r="R38" s="11">
        <f t="shared" si="11"/>
        <v>12006</v>
      </c>
      <c r="S38" s="11">
        <f t="shared" si="11"/>
        <v>12007</v>
      </c>
      <c r="T38" s="11">
        <f t="shared" si="11"/>
        <v>12008</v>
      </c>
      <c r="U38" s="11">
        <f t="shared" si="11"/>
        <v>12009</v>
      </c>
      <c r="V38" s="11">
        <f t="shared" si="11"/>
        <v>0</v>
      </c>
      <c r="W38" s="12"/>
      <c r="X38" s="13">
        <f t="shared" si="2"/>
        <v>0</v>
      </c>
      <c r="Y38" s="23">
        <f t="shared" si="3"/>
        <v>0</v>
      </c>
    </row>
    <row r="39" spans="1:25" ht="48.75">
      <c r="A39" s="17" t="s">
        <v>61</v>
      </c>
      <c r="B39" s="9">
        <v>10</v>
      </c>
      <c r="C39" s="10" t="s">
        <v>62</v>
      </c>
      <c r="D39" s="11">
        <v>100000</v>
      </c>
      <c r="E39" s="10"/>
      <c r="F39" s="11">
        <v>100000</v>
      </c>
      <c r="G39" s="10"/>
      <c r="H39" s="10"/>
      <c r="I39" s="10"/>
      <c r="J39" s="10"/>
      <c r="K39" s="10"/>
      <c r="L39" s="11">
        <v>12000</v>
      </c>
      <c r="M39" s="11">
        <v>12001</v>
      </c>
      <c r="N39" s="11">
        <v>12002</v>
      </c>
      <c r="O39" s="11">
        <v>12003</v>
      </c>
      <c r="P39" s="11">
        <v>12004</v>
      </c>
      <c r="Q39" s="11">
        <v>12005</v>
      </c>
      <c r="R39" s="11">
        <v>12006</v>
      </c>
      <c r="S39" s="11">
        <v>12007</v>
      </c>
      <c r="T39" s="11">
        <v>12008</v>
      </c>
      <c r="U39" s="11">
        <v>12009</v>
      </c>
      <c r="V39" s="11">
        <v>0</v>
      </c>
      <c r="W39" s="12"/>
      <c r="X39" s="13">
        <f t="shared" si="2"/>
        <v>0</v>
      </c>
      <c r="Y39" s="23">
        <f t="shared" si="3"/>
        <v>0</v>
      </c>
    </row>
    <row r="40" spans="1:25" ht="15">
      <c r="A40" s="10" t="s">
        <v>63</v>
      </c>
      <c r="B40" s="9">
        <v>10</v>
      </c>
      <c r="C40" s="10" t="s">
        <v>64</v>
      </c>
      <c r="D40" s="11">
        <v>12000</v>
      </c>
      <c r="E40" s="10"/>
      <c r="F40" s="11">
        <v>12000</v>
      </c>
      <c r="G40" s="10"/>
      <c r="H40" s="10"/>
      <c r="I40" s="10"/>
      <c r="J40" s="10"/>
      <c r="K40" s="10"/>
      <c r="L40" s="11">
        <f>L41</f>
        <v>109000</v>
      </c>
      <c r="M40" s="11">
        <f aca="true" t="shared" si="12" ref="M40:V40">M41</f>
        <v>109000</v>
      </c>
      <c r="N40" s="11">
        <f t="shared" si="12"/>
        <v>109000</v>
      </c>
      <c r="O40" s="11">
        <f t="shared" si="12"/>
        <v>109000</v>
      </c>
      <c r="P40" s="11">
        <f t="shared" si="12"/>
        <v>109000</v>
      </c>
      <c r="Q40" s="11">
        <f t="shared" si="12"/>
        <v>109000</v>
      </c>
      <c r="R40" s="11">
        <f t="shared" si="12"/>
        <v>109000</v>
      </c>
      <c r="S40" s="11">
        <f t="shared" si="12"/>
        <v>109000</v>
      </c>
      <c r="T40" s="11">
        <f t="shared" si="12"/>
        <v>109000</v>
      </c>
      <c r="U40" s="11">
        <f t="shared" si="12"/>
        <v>109000</v>
      </c>
      <c r="V40" s="11">
        <f t="shared" si="12"/>
        <v>112042.02</v>
      </c>
      <c r="W40" s="12"/>
      <c r="X40" s="13">
        <f t="shared" si="2"/>
        <v>1.0279084403669725</v>
      </c>
      <c r="Y40" s="23">
        <f t="shared" si="3"/>
        <v>102.79084403669725</v>
      </c>
    </row>
    <row r="41" spans="1:25" ht="48.75">
      <c r="A41" s="17" t="s">
        <v>65</v>
      </c>
      <c r="B41" s="9">
        <v>10</v>
      </c>
      <c r="C41" s="10" t="s">
        <v>66</v>
      </c>
      <c r="D41" s="11">
        <v>12000</v>
      </c>
      <c r="E41" s="10"/>
      <c r="F41" s="11">
        <v>12000</v>
      </c>
      <c r="G41" s="10"/>
      <c r="H41" s="10"/>
      <c r="I41" s="10"/>
      <c r="J41" s="10"/>
      <c r="K41" s="10"/>
      <c r="L41" s="11">
        <v>109000</v>
      </c>
      <c r="M41" s="11">
        <v>109000</v>
      </c>
      <c r="N41" s="11">
        <v>109000</v>
      </c>
      <c r="O41" s="11">
        <v>109000</v>
      </c>
      <c r="P41" s="11">
        <v>109000</v>
      </c>
      <c r="Q41" s="11">
        <v>109000</v>
      </c>
      <c r="R41" s="11">
        <v>109000</v>
      </c>
      <c r="S41" s="11">
        <v>109000</v>
      </c>
      <c r="T41" s="11">
        <v>109000</v>
      </c>
      <c r="U41" s="11">
        <v>109000</v>
      </c>
      <c r="V41" s="11">
        <f>110691.17+850.85+500</f>
        <v>112042.02</v>
      </c>
      <c r="W41" s="12"/>
      <c r="X41" s="13">
        <f t="shared" si="2"/>
        <v>1.0279084403669725</v>
      </c>
      <c r="Y41" s="23">
        <f t="shared" si="3"/>
        <v>102.79084403669725</v>
      </c>
    </row>
    <row r="42" spans="1:25" ht="15">
      <c r="A42" s="10" t="s">
        <v>67</v>
      </c>
      <c r="B42" s="9">
        <v>10</v>
      </c>
      <c r="C42" s="10" t="s">
        <v>68</v>
      </c>
      <c r="D42" s="10"/>
      <c r="E42" s="10"/>
      <c r="F42" s="10"/>
      <c r="G42" s="10"/>
      <c r="H42" s="10"/>
      <c r="I42" s="10"/>
      <c r="J42" s="10"/>
      <c r="K42" s="10"/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f>V43</f>
        <v>3000</v>
      </c>
      <c r="W42" s="12"/>
      <c r="X42" s="13" t="e">
        <f t="shared" si="2"/>
        <v>#DIV/0!</v>
      </c>
      <c r="Y42" s="23"/>
    </row>
    <row r="43" spans="1:25" ht="60.75">
      <c r="A43" s="17" t="s">
        <v>69</v>
      </c>
      <c r="B43" s="9">
        <v>10</v>
      </c>
      <c r="C43" s="10" t="s">
        <v>70</v>
      </c>
      <c r="D43" s="10"/>
      <c r="E43" s="10"/>
      <c r="F43" s="10"/>
      <c r="G43" s="10"/>
      <c r="H43" s="10"/>
      <c r="I43" s="10"/>
      <c r="J43" s="10"/>
      <c r="K43" s="10"/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f>V44</f>
        <v>3000</v>
      </c>
      <c r="W43" s="12"/>
      <c r="X43" s="13" t="e">
        <f t="shared" si="2"/>
        <v>#DIV/0!</v>
      </c>
      <c r="Y43" s="23"/>
    </row>
    <row r="44" spans="1:25" ht="96.75">
      <c r="A44" s="17" t="s">
        <v>71</v>
      </c>
      <c r="B44" s="9">
        <v>10</v>
      </c>
      <c r="C44" s="10" t="s">
        <v>72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>
        <v>3000</v>
      </c>
      <c r="W44" s="12"/>
      <c r="X44" s="13" t="e">
        <f t="shared" si="2"/>
        <v>#DIV/0!</v>
      </c>
      <c r="Y44" s="23"/>
    </row>
    <row r="45" spans="1:25" ht="60.75">
      <c r="A45" s="17" t="s">
        <v>73</v>
      </c>
      <c r="B45" s="9">
        <v>10</v>
      </c>
      <c r="C45" s="10" t="s">
        <v>74</v>
      </c>
      <c r="D45" s="11">
        <v>28700</v>
      </c>
      <c r="E45" s="10"/>
      <c r="F45" s="11">
        <v>28700</v>
      </c>
      <c r="G45" s="10"/>
      <c r="H45" s="10"/>
      <c r="I45" s="10"/>
      <c r="J45" s="10"/>
      <c r="K45" s="10"/>
      <c r="L45" s="19">
        <f>L46</f>
        <v>31040</v>
      </c>
      <c r="M45" s="19">
        <f aca="true" t="shared" si="13" ref="M45:V47">M46</f>
        <v>31041</v>
      </c>
      <c r="N45" s="19">
        <f t="shared" si="13"/>
        <v>31042</v>
      </c>
      <c r="O45" s="19">
        <f t="shared" si="13"/>
        <v>31043</v>
      </c>
      <c r="P45" s="19">
        <f t="shared" si="13"/>
        <v>31044</v>
      </c>
      <c r="Q45" s="19">
        <f t="shared" si="13"/>
        <v>31045</v>
      </c>
      <c r="R45" s="19">
        <f t="shared" si="13"/>
        <v>31046</v>
      </c>
      <c r="S45" s="19">
        <f t="shared" si="13"/>
        <v>31047</v>
      </c>
      <c r="T45" s="19">
        <f t="shared" si="13"/>
        <v>31048</v>
      </c>
      <c r="U45" s="19">
        <f t="shared" si="13"/>
        <v>31049</v>
      </c>
      <c r="V45" s="19">
        <f t="shared" si="13"/>
        <v>35718.439999999995</v>
      </c>
      <c r="W45" s="12"/>
      <c r="X45" s="13">
        <f t="shared" si="2"/>
        <v>1.1507229381443298</v>
      </c>
      <c r="Y45" s="23">
        <f t="shared" si="3"/>
        <v>115.07229381443298</v>
      </c>
    </row>
    <row r="46" spans="1:25" ht="108.75">
      <c r="A46" s="17" t="s">
        <v>75</v>
      </c>
      <c r="B46" s="9">
        <v>10</v>
      </c>
      <c r="C46" s="10" t="s">
        <v>76</v>
      </c>
      <c r="D46" s="11">
        <v>28700</v>
      </c>
      <c r="E46" s="10"/>
      <c r="F46" s="11">
        <v>28700</v>
      </c>
      <c r="G46" s="10"/>
      <c r="H46" s="10"/>
      <c r="I46" s="10"/>
      <c r="J46" s="10"/>
      <c r="K46" s="10"/>
      <c r="L46" s="11">
        <f>L47</f>
        <v>31040</v>
      </c>
      <c r="M46" s="11">
        <f t="shared" si="13"/>
        <v>31041</v>
      </c>
      <c r="N46" s="11">
        <f t="shared" si="13"/>
        <v>31042</v>
      </c>
      <c r="O46" s="11">
        <f t="shared" si="13"/>
        <v>31043</v>
      </c>
      <c r="P46" s="11">
        <f t="shared" si="13"/>
        <v>31044</v>
      </c>
      <c r="Q46" s="11">
        <f t="shared" si="13"/>
        <v>31045</v>
      </c>
      <c r="R46" s="11">
        <f t="shared" si="13"/>
        <v>31046</v>
      </c>
      <c r="S46" s="11">
        <f t="shared" si="13"/>
        <v>31047</v>
      </c>
      <c r="T46" s="11">
        <f t="shared" si="13"/>
        <v>31048</v>
      </c>
      <c r="U46" s="11">
        <f t="shared" si="13"/>
        <v>31049</v>
      </c>
      <c r="V46" s="11">
        <f t="shared" si="13"/>
        <v>35718.439999999995</v>
      </c>
      <c r="W46" s="12"/>
      <c r="X46" s="13">
        <f t="shared" si="2"/>
        <v>1.1507229381443298</v>
      </c>
      <c r="Y46" s="23">
        <f t="shared" si="3"/>
        <v>115.07229381443298</v>
      </c>
    </row>
    <row r="47" spans="1:25" ht="108.75">
      <c r="A47" s="17" t="s">
        <v>77</v>
      </c>
      <c r="B47" s="9">
        <v>10</v>
      </c>
      <c r="C47" s="10" t="s">
        <v>78</v>
      </c>
      <c r="D47" s="11">
        <v>28700</v>
      </c>
      <c r="E47" s="10"/>
      <c r="F47" s="11">
        <v>28700</v>
      </c>
      <c r="G47" s="10"/>
      <c r="H47" s="10"/>
      <c r="I47" s="10"/>
      <c r="J47" s="10"/>
      <c r="K47" s="10"/>
      <c r="L47" s="11">
        <f>L48</f>
        <v>31040</v>
      </c>
      <c r="M47" s="11">
        <f t="shared" si="13"/>
        <v>31041</v>
      </c>
      <c r="N47" s="11">
        <f t="shared" si="13"/>
        <v>31042</v>
      </c>
      <c r="O47" s="11">
        <f t="shared" si="13"/>
        <v>31043</v>
      </c>
      <c r="P47" s="11">
        <f t="shared" si="13"/>
        <v>31044</v>
      </c>
      <c r="Q47" s="11">
        <f t="shared" si="13"/>
        <v>31045</v>
      </c>
      <c r="R47" s="11">
        <f t="shared" si="13"/>
        <v>31046</v>
      </c>
      <c r="S47" s="11">
        <f t="shared" si="13"/>
        <v>31047</v>
      </c>
      <c r="T47" s="11">
        <f t="shared" si="13"/>
        <v>31048</v>
      </c>
      <c r="U47" s="11">
        <f t="shared" si="13"/>
        <v>31049</v>
      </c>
      <c r="V47" s="11">
        <f t="shared" si="13"/>
        <v>35718.439999999995</v>
      </c>
      <c r="W47" s="12"/>
      <c r="X47" s="13">
        <f t="shared" si="2"/>
        <v>1.1507229381443298</v>
      </c>
      <c r="Y47" s="23">
        <f t="shared" si="3"/>
        <v>115.07229381443298</v>
      </c>
    </row>
    <row r="48" spans="1:25" ht="96.75">
      <c r="A48" s="17" t="s">
        <v>79</v>
      </c>
      <c r="B48" s="9">
        <v>10</v>
      </c>
      <c r="C48" s="10" t="s">
        <v>80</v>
      </c>
      <c r="D48" s="11">
        <v>28700</v>
      </c>
      <c r="E48" s="10"/>
      <c r="F48" s="11">
        <v>28700</v>
      </c>
      <c r="G48" s="10"/>
      <c r="H48" s="10"/>
      <c r="I48" s="10"/>
      <c r="J48" s="10"/>
      <c r="K48" s="10"/>
      <c r="L48" s="11">
        <v>31040</v>
      </c>
      <c r="M48" s="11">
        <v>31041</v>
      </c>
      <c r="N48" s="11">
        <v>31042</v>
      </c>
      <c r="O48" s="11">
        <v>31043</v>
      </c>
      <c r="P48" s="11">
        <v>31044</v>
      </c>
      <c r="Q48" s="11">
        <v>31045</v>
      </c>
      <c r="R48" s="11">
        <v>31046</v>
      </c>
      <c r="S48" s="11">
        <v>31047</v>
      </c>
      <c r="T48" s="11">
        <v>31048</v>
      </c>
      <c r="U48" s="11">
        <v>31049</v>
      </c>
      <c r="V48" s="11">
        <f>35446.52+271.92</f>
        <v>35718.439999999995</v>
      </c>
      <c r="W48" s="12"/>
      <c r="X48" s="13">
        <f t="shared" si="2"/>
        <v>1.1507229381443298</v>
      </c>
      <c r="Y48" s="23">
        <f t="shared" si="3"/>
        <v>115.07229381443298</v>
      </c>
    </row>
    <row r="49" spans="1:25" ht="24.75">
      <c r="A49" s="17" t="s">
        <v>81</v>
      </c>
      <c r="B49" s="9">
        <v>10</v>
      </c>
      <c r="C49" s="10" t="s">
        <v>82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2"/>
      <c r="X49" s="13" t="e">
        <f t="shared" si="2"/>
        <v>#DIV/0!</v>
      </c>
      <c r="Y49" s="23"/>
    </row>
    <row r="50" spans="1:25" ht="84.75">
      <c r="A50" s="17" t="s">
        <v>83</v>
      </c>
      <c r="B50" s="9">
        <v>10</v>
      </c>
      <c r="C50" s="10" t="s">
        <v>84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2"/>
      <c r="X50" s="13" t="e">
        <f t="shared" si="2"/>
        <v>#DIV/0!</v>
      </c>
      <c r="Y50" s="23"/>
    </row>
    <row r="51" spans="1:25" ht="84.75">
      <c r="A51" s="17" t="s">
        <v>85</v>
      </c>
      <c r="B51" s="9">
        <v>10</v>
      </c>
      <c r="C51" s="10" t="s">
        <v>86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2"/>
      <c r="X51" s="13" t="e">
        <f t="shared" si="2"/>
        <v>#DIV/0!</v>
      </c>
      <c r="Y51" s="23"/>
    </row>
    <row r="52" spans="1:25" ht="24.75">
      <c r="A52" s="17" t="s">
        <v>128</v>
      </c>
      <c r="B52" s="9">
        <v>10</v>
      </c>
      <c r="C52" s="10" t="s">
        <v>129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0">
        <v>5700</v>
      </c>
      <c r="W52" s="12"/>
      <c r="X52" s="13"/>
      <c r="Y52" s="23"/>
    </row>
    <row r="53" spans="1:25" ht="15">
      <c r="A53" s="10" t="s">
        <v>87</v>
      </c>
      <c r="B53" s="9">
        <v>10</v>
      </c>
      <c r="C53" s="10" t="s">
        <v>88</v>
      </c>
      <c r="D53" s="11">
        <v>8651950</v>
      </c>
      <c r="E53" s="10"/>
      <c r="F53" s="11">
        <v>8651950</v>
      </c>
      <c r="G53" s="10"/>
      <c r="H53" s="10"/>
      <c r="I53" s="10"/>
      <c r="J53" s="10"/>
      <c r="K53" s="10"/>
      <c r="L53" s="11">
        <f>L54</f>
        <v>8794105.32</v>
      </c>
      <c r="M53" s="11">
        <f aca="true" t="shared" si="14" ref="M53:V53">M54</f>
        <v>9658064.32</v>
      </c>
      <c r="N53" s="11">
        <f t="shared" si="14"/>
        <v>9658068.32</v>
      </c>
      <c r="O53" s="11">
        <f t="shared" si="14"/>
        <v>9658072.32</v>
      </c>
      <c r="P53" s="11">
        <f t="shared" si="14"/>
        <v>9658076.32</v>
      </c>
      <c r="Q53" s="11">
        <f t="shared" si="14"/>
        <v>9658080.32</v>
      </c>
      <c r="R53" s="11">
        <f t="shared" si="14"/>
        <v>9658084.32</v>
      </c>
      <c r="S53" s="11">
        <f t="shared" si="14"/>
        <v>9658088.32</v>
      </c>
      <c r="T53" s="11">
        <f t="shared" si="14"/>
        <v>9658092.32</v>
      </c>
      <c r="U53" s="11">
        <f t="shared" si="14"/>
        <v>9658096.32</v>
      </c>
      <c r="V53" s="11">
        <f t="shared" si="14"/>
        <v>8791305.3</v>
      </c>
      <c r="W53" s="12"/>
      <c r="X53" s="13">
        <f t="shared" si="2"/>
        <v>0.9996816026306131</v>
      </c>
      <c r="Y53" s="23">
        <f t="shared" si="3"/>
        <v>99.9681602630613</v>
      </c>
    </row>
    <row r="54" spans="1:25" ht="48.75">
      <c r="A54" s="17" t="s">
        <v>89</v>
      </c>
      <c r="B54" s="9">
        <v>10</v>
      </c>
      <c r="C54" s="10" t="s">
        <v>90</v>
      </c>
      <c r="D54" s="11">
        <v>8651950</v>
      </c>
      <c r="E54" s="10"/>
      <c r="F54" s="11">
        <v>8651950</v>
      </c>
      <c r="G54" s="10"/>
      <c r="H54" s="10"/>
      <c r="I54" s="10"/>
      <c r="J54" s="10"/>
      <c r="K54" s="10"/>
      <c r="L54" s="11">
        <f>L55+L58+L61+L66</f>
        <v>8794105.32</v>
      </c>
      <c r="M54" s="11">
        <f aca="true" t="shared" si="15" ref="M54:V54">M55+M58+M61+M66</f>
        <v>9658064.32</v>
      </c>
      <c r="N54" s="11">
        <f t="shared" si="15"/>
        <v>9658068.32</v>
      </c>
      <c r="O54" s="11">
        <f t="shared" si="15"/>
        <v>9658072.32</v>
      </c>
      <c r="P54" s="11">
        <f t="shared" si="15"/>
        <v>9658076.32</v>
      </c>
      <c r="Q54" s="11">
        <f t="shared" si="15"/>
        <v>9658080.32</v>
      </c>
      <c r="R54" s="11">
        <f t="shared" si="15"/>
        <v>9658084.32</v>
      </c>
      <c r="S54" s="11">
        <f t="shared" si="15"/>
        <v>9658088.32</v>
      </c>
      <c r="T54" s="11">
        <f t="shared" si="15"/>
        <v>9658092.32</v>
      </c>
      <c r="U54" s="11">
        <f t="shared" si="15"/>
        <v>9658096.32</v>
      </c>
      <c r="V54" s="11">
        <f t="shared" si="15"/>
        <v>8791305.3</v>
      </c>
      <c r="W54" s="12"/>
      <c r="X54" s="13">
        <f t="shared" si="2"/>
        <v>0.9996816026306131</v>
      </c>
      <c r="Y54" s="23">
        <f t="shared" si="3"/>
        <v>99.9681602630613</v>
      </c>
    </row>
    <row r="55" spans="1:25" ht="36.75">
      <c r="A55" s="17" t="s">
        <v>91</v>
      </c>
      <c r="B55" s="9">
        <v>10</v>
      </c>
      <c r="C55" s="10" t="s">
        <v>92</v>
      </c>
      <c r="D55" s="11">
        <v>3347700</v>
      </c>
      <c r="E55" s="10"/>
      <c r="F55" s="11">
        <v>3347700</v>
      </c>
      <c r="G55" s="10"/>
      <c r="H55" s="10"/>
      <c r="I55" s="10"/>
      <c r="J55" s="10"/>
      <c r="K55" s="10"/>
      <c r="L55" s="11">
        <f>L56</f>
        <v>5517870</v>
      </c>
      <c r="M55" s="11">
        <f aca="true" t="shared" si="16" ref="M55:V56">M56</f>
        <v>5517871</v>
      </c>
      <c r="N55" s="11">
        <f t="shared" si="16"/>
        <v>5517872</v>
      </c>
      <c r="O55" s="11">
        <f t="shared" si="16"/>
        <v>5517873</v>
      </c>
      <c r="P55" s="11">
        <f t="shared" si="16"/>
        <v>5517874</v>
      </c>
      <c r="Q55" s="11">
        <f t="shared" si="16"/>
        <v>5517875</v>
      </c>
      <c r="R55" s="11">
        <f t="shared" si="16"/>
        <v>5517876</v>
      </c>
      <c r="S55" s="11">
        <f t="shared" si="16"/>
        <v>5517877</v>
      </c>
      <c r="T55" s="11">
        <f t="shared" si="16"/>
        <v>5517878</v>
      </c>
      <c r="U55" s="11">
        <f t="shared" si="16"/>
        <v>5517879</v>
      </c>
      <c r="V55" s="11">
        <f t="shared" si="16"/>
        <v>5517870</v>
      </c>
      <c r="W55" s="12"/>
      <c r="X55" s="13">
        <f t="shared" si="2"/>
        <v>1</v>
      </c>
      <c r="Y55" s="23">
        <f t="shared" si="3"/>
        <v>100</v>
      </c>
    </row>
    <row r="56" spans="1:25" ht="15">
      <c r="A56" s="10" t="s">
        <v>93</v>
      </c>
      <c r="B56" s="9">
        <v>10</v>
      </c>
      <c r="C56" s="10" t="s">
        <v>94</v>
      </c>
      <c r="D56" s="11">
        <v>3347700</v>
      </c>
      <c r="E56" s="10"/>
      <c r="F56" s="11">
        <v>3347700</v>
      </c>
      <c r="G56" s="10"/>
      <c r="H56" s="10"/>
      <c r="I56" s="10"/>
      <c r="J56" s="10"/>
      <c r="K56" s="10"/>
      <c r="L56" s="11">
        <f>L57</f>
        <v>5517870</v>
      </c>
      <c r="M56" s="11">
        <f t="shared" si="16"/>
        <v>5517871</v>
      </c>
      <c r="N56" s="11">
        <f t="shared" si="16"/>
        <v>5517872</v>
      </c>
      <c r="O56" s="11">
        <f t="shared" si="16"/>
        <v>5517873</v>
      </c>
      <c r="P56" s="11">
        <f t="shared" si="16"/>
        <v>5517874</v>
      </c>
      <c r="Q56" s="11">
        <f t="shared" si="16"/>
        <v>5517875</v>
      </c>
      <c r="R56" s="11">
        <f t="shared" si="16"/>
        <v>5517876</v>
      </c>
      <c r="S56" s="11">
        <f t="shared" si="16"/>
        <v>5517877</v>
      </c>
      <c r="T56" s="11">
        <f t="shared" si="16"/>
        <v>5517878</v>
      </c>
      <c r="U56" s="11">
        <f t="shared" si="16"/>
        <v>5517879</v>
      </c>
      <c r="V56" s="11">
        <f t="shared" si="16"/>
        <v>5517870</v>
      </c>
      <c r="W56" s="12"/>
      <c r="X56" s="13">
        <f t="shared" si="2"/>
        <v>1</v>
      </c>
      <c r="Y56" s="23">
        <f t="shared" si="3"/>
        <v>100</v>
      </c>
    </row>
    <row r="57" spans="1:25" ht="36.75">
      <c r="A57" s="17" t="s">
        <v>95</v>
      </c>
      <c r="B57" s="9">
        <v>10</v>
      </c>
      <c r="C57" s="10" t="s">
        <v>96</v>
      </c>
      <c r="D57" s="11">
        <v>3347700</v>
      </c>
      <c r="E57" s="10"/>
      <c r="F57" s="11">
        <v>3347700</v>
      </c>
      <c r="G57" s="10"/>
      <c r="H57" s="10"/>
      <c r="I57" s="10"/>
      <c r="J57" s="10"/>
      <c r="K57" s="10"/>
      <c r="L57" s="11">
        <v>5517870</v>
      </c>
      <c r="M57" s="11">
        <v>5517871</v>
      </c>
      <c r="N57" s="11">
        <v>5517872</v>
      </c>
      <c r="O57" s="11">
        <v>5517873</v>
      </c>
      <c r="P57" s="11">
        <v>5517874</v>
      </c>
      <c r="Q57" s="11">
        <v>5517875</v>
      </c>
      <c r="R57" s="11">
        <v>5517876</v>
      </c>
      <c r="S57" s="11">
        <v>5517877</v>
      </c>
      <c r="T57" s="11">
        <v>5517878</v>
      </c>
      <c r="U57" s="11">
        <v>5517879</v>
      </c>
      <c r="V57" s="11">
        <v>5517870</v>
      </c>
      <c r="W57" s="12"/>
      <c r="X57" s="13">
        <f t="shared" si="2"/>
        <v>1</v>
      </c>
      <c r="Y57" s="23">
        <f t="shared" si="3"/>
        <v>100</v>
      </c>
    </row>
    <row r="58" spans="1:25" ht="36.75">
      <c r="A58" s="17" t="s">
        <v>97</v>
      </c>
      <c r="B58" s="9">
        <v>10</v>
      </c>
      <c r="C58" s="10" t="s">
        <v>98</v>
      </c>
      <c r="D58" s="11">
        <v>1772210</v>
      </c>
      <c r="E58" s="10"/>
      <c r="F58" s="11">
        <v>1772210</v>
      </c>
      <c r="G58" s="10"/>
      <c r="H58" s="10"/>
      <c r="I58" s="10"/>
      <c r="J58" s="10"/>
      <c r="K58" s="10"/>
      <c r="L58" s="11">
        <f>L59</f>
        <v>589899.97</v>
      </c>
      <c r="M58" s="11">
        <f aca="true" t="shared" si="17" ref="M58:V59">M59</f>
        <v>1972299.97</v>
      </c>
      <c r="N58" s="11">
        <f t="shared" si="17"/>
        <v>1972299.97</v>
      </c>
      <c r="O58" s="11">
        <f t="shared" si="17"/>
        <v>1972299.97</v>
      </c>
      <c r="P58" s="11">
        <f t="shared" si="17"/>
        <v>1972299.97</v>
      </c>
      <c r="Q58" s="11">
        <f t="shared" si="17"/>
        <v>1972299.97</v>
      </c>
      <c r="R58" s="11">
        <f t="shared" si="17"/>
        <v>1972299.97</v>
      </c>
      <c r="S58" s="11">
        <f t="shared" si="17"/>
        <v>1972299.97</v>
      </c>
      <c r="T58" s="11">
        <f t="shared" si="17"/>
        <v>1972299.97</v>
      </c>
      <c r="U58" s="11">
        <f t="shared" si="17"/>
        <v>1972299.97</v>
      </c>
      <c r="V58" s="11">
        <f t="shared" si="17"/>
        <v>587099.95</v>
      </c>
      <c r="W58" s="12"/>
      <c r="X58" s="13">
        <f t="shared" si="2"/>
        <v>0.9952533986397727</v>
      </c>
      <c r="Y58" s="23">
        <f t="shared" si="3"/>
        <v>99.52533986397727</v>
      </c>
    </row>
    <row r="59" spans="1:25" ht="15">
      <c r="A59" s="10" t="s">
        <v>99</v>
      </c>
      <c r="B59" s="9">
        <v>10</v>
      </c>
      <c r="C59" s="10" t="s">
        <v>100</v>
      </c>
      <c r="D59" s="11">
        <v>1772210</v>
      </c>
      <c r="E59" s="10"/>
      <c r="F59" s="11">
        <v>1772210</v>
      </c>
      <c r="G59" s="10"/>
      <c r="H59" s="10"/>
      <c r="I59" s="10"/>
      <c r="J59" s="10"/>
      <c r="K59" s="10"/>
      <c r="L59" s="11">
        <f>L60</f>
        <v>589899.97</v>
      </c>
      <c r="M59" s="11">
        <f t="shared" si="17"/>
        <v>1972299.97</v>
      </c>
      <c r="N59" s="11">
        <f t="shared" si="17"/>
        <v>1972299.97</v>
      </c>
      <c r="O59" s="11">
        <f t="shared" si="17"/>
        <v>1972299.97</v>
      </c>
      <c r="P59" s="11">
        <f t="shared" si="17"/>
        <v>1972299.97</v>
      </c>
      <c r="Q59" s="11">
        <f t="shared" si="17"/>
        <v>1972299.97</v>
      </c>
      <c r="R59" s="11">
        <f t="shared" si="17"/>
        <v>1972299.97</v>
      </c>
      <c r="S59" s="11">
        <f t="shared" si="17"/>
        <v>1972299.97</v>
      </c>
      <c r="T59" s="11">
        <f t="shared" si="17"/>
        <v>1972299.97</v>
      </c>
      <c r="U59" s="11">
        <f t="shared" si="17"/>
        <v>1972299.97</v>
      </c>
      <c r="V59" s="11">
        <f t="shared" si="17"/>
        <v>587099.95</v>
      </c>
      <c r="W59" s="12"/>
      <c r="X59" s="13">
        <f t="shared" si="2"/>
        <v>0.9952533986397727</v>
      </c>
      <c r="Y59" s="23">
        <f t="shared" si="3"/>
        <v>99.52533986397727</v>
      </c>
    </row>
    <row r="60" spans="1:25" ht="15">
      <c r="A60" s="10" t="s">
        <v>101</v>
      </c>
      <c r="B60" s="9">
        <v>10</v>
      </c>
      <c r="C60" s="10" t="s">
        <v>102</v>
      </c>
      <c r="D60" s="11">
        <v>1772210</v>
      </c>
      <c r="E60" s="10"/>
      <c r="F60" s="11">
        <v>1772210</v>
      </c>
      <c r="G60" s="10"/>
      <c r="H60" s="10"/>
      <c r="I60" s="10"/>
      <c r="J60" s="10"/>
      <c r="K60" s="10"/>
      <c r="L60" s="11">
        <f>58900+38900+465600.97+26499</f>
        <v>589899.97</v>
      </c>
      <c r="M60" s="11">
        <f aca="true" t="shared" si="18" ref="M60:U60">41300+38900+465600.97+1400000+26499</f>
        <v>1972299.97</v>
      </c>
      <c r="N60" s="11">
        <f t="shared" si="18"/>
        <v>1972299.97</v>
      </c>
      <c r="O60" s="11">
        <f t="shared" si="18"/>
        <v>1972299.97</v>
      </c>
      <c r="P60" s="11">
        <f t="shared" si="18"/>
        <v>1972299.97</v>
      </c>
      <c r="Q60" s="11">
        <f t="shared" si="18"/>
        <v>1972299.97</v>
      </c>
      <c r="R60" s="11">
        <f t="shared" si="18"/>
        <v>1972299.97</v>
      </c>
      <c r="S60" s="11">
        <f t="shared" si="18"/>
        <v>1972299.97</v>
      </c>
      <c r="T60" s="11">
        <f t="shared" si="18"/>
        <v>1972299.97</v>
      </c>
      <c r="U60" s="11">
        <f t="shared" si="18"/>
        <v>1972299.97</v>
      </c>
      <c r="V60" s="11">
        <f>58900+38900+462800.95+26499</f>
        <v>587099.95</v>
      </c>
      <c r="W60" s="12"/>
      <c r="X60" s="13">
        <f t="shared" si="2"/>
        <v>0.9952533986397727</v>
      </c>
      <c r="Y60" s="23">
        <f t="shared" si="3"/>
        <v>99.52533986397727</v>
      </c>
    </row>
    <row r="61" spans="1:25" ht="36.75">
      <c r="A61" s="17" t="s">
        <v>103</v>
      </c>
      <c r="B61" s="9">
        <v>10</v>
      </c>
      <c r="C61" s="10" t="s">
        <v>104</v>
      </c>
      <c r="D61" s="11">
        <v>60740</v>
      </c>
      <c r="E61" s="10"/>
      <c r="F61" s="11">
        <v>60740</v>
      </c>
      <c r="G61" s="10"/>
      <c r="H61" s="10"/>
      <c r="I61" s="10"/>
      <c r="J61" s="10"/>
      <c r="K61" s="10"/>
      <c r="L61" s="11">
        <f>L62+L64</f>
        <v>68526.76999999999</v>
      </c>
      <c r="M61" s="11">
        <f aca="true" t="shared" si="19" ref="M61:V61">M62+M64</f>
        <v>68528.76999999999</v>
      </c>
      <c r="N61" s="11">
        <f t="shared" si="19"/>
        <v>68530.76999999999</v>
      </c>
      <c r="O61" s="11">
        <f t="shared" si="19"/>
        <v>68532.76999999999</v>
      </c>
      <c r="P61" s="11">
        <f t="shared" si="19"/>
        <v>68534.76999999999</v>
      </c>
      <c r="Q61" s="11">
        <f t="shared" si="19"/>
        <v>68536.76999999999</v>
      </c>
      <c r="R61" s="11">
        <f t="shared" si="19"/>
        <v>68538.76999999999</v>
      </c>
      <c r="S61" s="11">
        <f t="shared" si="19"/>
        <v>68540.76999999999</v>
      </c>
      <c r="T61" s="11">
        <f t="shared" si="19"/>
        <v>68542.76999999999</v>
      </c>
      <c r="U61" s="11">
        <f t="shared" si="19"/>
        <v>68544.76999999999</v>
      </c>
      <c r="V61" s="11">
        <f t="shared" si="19"/>
        <v>68526.76999999999</v>
      </c>
      <c r="W61" s="12"/>
      <c r="X61" s="13">
        <f t="shared" si="2"/>
        <v>1</v>
      </c>
      <c r="Y61" s="23">
        <f t="shared" si="3"/>
        <v>100</v>
      </c>
    </row>
    <row r="62" spans="1:25" ht="48.75">
      <c r="A62" s="17" t="s">
        <v>105</v>
      </c>
      <c r="B62" s="9">
        <v>10</v>
      </c>
      <c r="C62" s="10" t="s">
        <v>106</v>
      </c>
      <c r="D62" s="11">
        <v>56950</v>
      </c>
      <c r="E62" s="10"/>
      <c r="F62" s="11">
        <v>56950</v>
      </c>
      <c r="G62" s="10"/>
      <c r="H62" s="10"/>
      <c r="I62" s="10"/>
      <c r="J62" s="10"/>
      <c r="K62" s="10"/>
      <c r="L62" s="11">
        <f>L63</f>
        <v>64726.77</v>
      </c>
      <c r="M62" s="11">
        <f aca="true" t="shared" si="20" ref="M62:V62">M63</f>
        <v>64727.77</v>
      </c>
      <c r="N62" s="11">
        <f t="shared" si="20"/>
        <v>64728.77</v>
      </c>
      <c r="O62" s="11">
        <f t="shared" si="20"/>
        <v>64729.77</v>
      </c>
      <c r="P62" s="11">
        <f t="shared" si="20"/>
        <v>64730.77</v>
      </c>
      <c r="Q62" s="11">
        <f t="shared" si="20"/>
        <v>64731.77</v>
      </c>
      <c r="R62" s="11">
        <f t="shared" si="20"/>
        <v>64732.77</v>
      </c>
      <c r="S62" s="11">
        <f t="shared" si="20"/>
        <v>64733.77</v>
      </c>
      <c r="T62" s="11">
        <f t="shared" si="20"/>
        <v>64734.77</v>
      </c>
      <c r="U62" s="11">
        <f t="shared" si="20"/>
        <v>64735.77</v>
      </c>
      <c r="V62" s="11">
        <f t="shared" si="20"/>
        <v>64726.77</v>
      </c>
      <c r="W62" s="12"/>
      <c r="X62" s="13">
        <f t="shared" si="2"/>
        <v>1</v>
      </c>
      <c r="Y62" s="23">
        <f t="shared" si="3"/>
        <v>100</v>
      </c>
    </row>
    <row r="63" spans="1:25" ht="60.75">
      <c r="A63" s="17" t="s">
        <v>107</v>
      </c>
      <c r="B63" s="9">
        <v>10</v>
      </c>
      <c r="C63" s="10" t="s">
        <v>108</v>
      </c>
      <c r="D63" s="11">
        <v>56950</v>
      </c>
      <c r="E63" s="10"/>
      <c r="F63" s="11">
        <v>56950</v>
      </c>
      <c r="G63" s="10"/>
      <c r="H63" s="10"/>
      <c r="I63" s="10"/>
      <c r="J63" s="10"/>
      <c r="K63" s="10"/>
      <c r="L63" s="11">
        <v>64726.77</v>
      </c>
      <c r="M63" s="11">
        <v>64727.77</v>
      </c>
      <c r="N63" s="11">
        <v>64728.77</v>
      </c>
      <c r="O63" s="11">
        <v>64729.77</v>
      </c>
      <c r="P63" s="11">
        <v>64730.77</v>
      </c>
      <c r="Q63" s="11">
        <v>64731.77</v>
      </c>
      <c r="R63" s="11">
        <v>64732.77</v>
      </c>
      <c r="S63" s="11">
        <v>64733.77</v>
      </c>
      <c r="T63" s="11">
        <v>64734.77</v>
      </c>
      <c r="U63" s="11">
        <v>64735.77</v>
      </c>
      <c r="V63" s="11">
        <v>64726.77</v>
      </c>
      <c r="W63" s="12"/>
      <c r="X63" s="13">
        <f t="shared" si="2"/>
        <v>1</v>
      </c>
      <c r="Y63" s="23">
        <f t="shared" si="3"/>
        <v>100</v>
      </c>
    </row>
    <row r="64" spans="1:25" ht="36.75">
      <c r="A64" s="17" t="s">
        <v>109</v>
      </c>
      <c r="B64" s="9">
        <v>10</v>
      </c>
      <c r="C64" s="10" t="s">
        <v>110</v>
      </c>
      <c r="D64" s="11">
        <v>3790</v>
      </c>
      <c r="E64" s="10"/>
      <c r="F64" s="11">
        <v>3790</v>
      </c>
      <c r="G64" s="10"/>
      <c r="H64" s="10"/>
      <c r="I64" s="10"/>
      <c r="J64" s="10"/>
      <c r="K64" s="10"/>
      <c r="L64" s="11">
        <f>L65</f>
        <v>3800</v>
      </c>
      <c r="M64" s="11">
        <f aca="true" t="shared" si="21" ref="M64:V64">M65</f>
        <v>3801</v>
      </c>
      <c r="N64" s="11">
        <f t="shared" si="21"/>
        <v>3802</v>
      </c>
      <c r="O64" s="11">
        <f t="shared" si="21"/>
        <v>3803</v>
      </c>
      <c r="P64" s="11">
        <f t="shared" si="21"/>
        <v>3804</v>
      </c>
      <c r="Q64" s="11">
        <f t="shared" si="21"/>
        <v>3805</v>
      </c>
      <c r="R64" s="11">
        <f t="shared" si="21"/>
        <v>3806</v>
      </c>
      <c r="S64" s="11">
        <f t="shared" si="21"/>
        <v>3807</v>
      </c>
      <c r="T64" s="11">
        <f t="shared" si="21"/>
        <v>3808</v>
      </c>
      <c r="U64" s="11">
        <f t="shared" si="21"/>
        <v>3809</v>
      </c>
      <c r="V64" s="11">
        <f t="shared" si="21"/>
        <v>3800</v>
      </c>
      <c r="W64" s="12"/>
      <c r="X64" s="13">
        <f t="shared" si="2"/>
        <v>1</v>
      </c>
      <c r="Y64" s="23">
        <f t="shared" si="3"/>
        <v>100</v>
      </c>
    </row>
    <row r="65" spans="1:25" ht="48.75">
      <c r="A65" s="17" t="s">
        <v>111</v>
      </c>
      <c r="B65" s="9">
        <v>10</v>
      </c>
      <c r="C65" s="10" t="s">
        <v>112</v>
      </c>
      <c r="D65" s="11">
        <v>3790</v>
      </c>
      <c r="E65" s="10"/>
      <c r="F65" s="11">
        <v>3790</v>
      </c>
      <c r="G65" s="10"/>
      <c r="H65" s="10"/>
      <c r="I65" s="10"/>
      <c r="J65" s="10"/>
      <c r="K65" s="10"/>
      <c r="L65" s="11">
        <v>3800</v>
      </c>
      <c r="M65" s="11">
        <v>3801</v>
      </c>
      <c r="N65" s="11">
        <v>3802</v>
      </c>
      <c r="O65" s="11">
        <v>3803</v>
      </c>
      <c r="P65" s="11">
        <v>3804</v>
      </c>
      <c r="Q65" s="11">
        <v>3805</v>
      </c>
      <c r="R65" s="11">
        <v>3806</v>
      </c>
      <c r="S65" s="11">
        <v>3807</v>
      </c>
      <c r="T65" s="11">
        <v>3808</v>
      </c>
      <c r="U65" s="11">
        <v>3809</v>
      </c>
      <c r="V65" s="11">
        <v>3800</v>
      </c>
      <c r="W65" s="12"/>
      <c r="X65" s="13">
        <f t="shared" si="2"/>
        <v>1</v>
      </c>
      <c r="Y65" s="23">
        <f t="shared" si="3"/>
        <v>100</v>
      </c>
    </row>
    <row r="66" spans="1:25" ht="15">
      <c r="A66" s="10" t="s">
        <v>113</v>
      </c>
      <c r="B66" s="9">
        <v>10</v>
      </c>
      <c r="C66" s="10" t="s">
        <v>114</v>
      </c>
      <c r="D66" s="11">
        <v>3471300</v>
      </c>
      <c r="E66" s="10"/>
      <c r="F66" s="11">
        <v>3471300</v>
      </c>
      <c r="G66" s="10"/>
      <c r="H66" s="10"/>
      <c r="I66" s="10"/>
      <c r="J66" s="10"/>
      <c r="K66" s="10"/>
      <c r="L66" s="11">
        <f>L67</f>
        <v>2617808.58</v>
      </c>
      <c r="M66" s="11">
        <f aca="true" t="shared" si="22" ref="M66:V67">M67</f>
        <v>2099364.58</v>
      </c>
      <c r="N66" s="11">
        <f t="shared" si="22"/>
        <v>2099365.58</v>
      </c>
      <c r="O66" s="11">
        <f t="shared" si="22"/>
        <v>2099366.58</v>
      </c>
      <c r="P66" s="11">
        <f t="shared" si="22"/>
        <v>2099367.58</v>
      </c>
      <c r="Q66" s="11">
        <f t="shared" si="22"/>
        <v>2099368.58</v>
      </c>
      <c r="R66" s="11">
        <f t="shared" si="22"/>
        <v>2099369.58</v>
      </c>
      <c r="S66" s="11">
        <f t="shared" si="22"/>
        <v>2099370.58</v>
      </c>
      <c r="T66" s="11">
        <f t="shared" si="22"/>
        <v>2099371.58</v>
      </c>
      <c r="U66" s="11">
        <f t="shared" si="22"/>
        <v>2099372.58</v>
      </c>
      <c r="V66" s="11">
        <f t="shared" si="22"/>
        <v>2617808.58</v>
      </c>
      <c r="W66" s="12"/>
      <c r="X66" s="13">
        <f t="shared" si="2"/>
        <v>1</v>
      </c>
      <c r="Y66" s="23">
        <f t="shared" si="3"/>
        <v>100</v>
      </c>
    </row>
    <row r="67" spans="1:25" ht="24.75">
      <c r="A67" s="17" t="s">
        <v>115</v>
      </c>
      <c r="B67" s="9">
        <v>10</v>
      </c>
      <c r="C67" s="10" t="s">
        <v>116</v>
      </c>
      <c r="D67" s="11">
        <v>3471300</v>
      </c>
      <c r="E67" s="10"/>
      <c r="F67" s="11">
        <v>3471300</v>
      </c>
      <c r="G67" s="10"/>
      <c r="H67" s="10"/>
      <c r="I67" s="10"/>
      <c r="J67" s="10"/>
      <c r="K67" s="10"/>
      <c r="L67" s="11">
        <f>L68</f>
        <v>2617808.58</v>
      </c>
      <c r="M67" s="11">
        <f t="shared" si="22"/>
        <v>2099364.58</v>
      </c>
      <c r="N67" s="11">
        <f t="shared" si="22"/>
        <v>2099365.58</v>
      </c>
      <c r="O67" s="11">
        <f t="shared" si="22"/>
        <v>2099366.58</v>
      </c>
      <c r="P67" s="11">
        <f t="shared" si="22"/>
        <v>2099367.58</v>
      </c>
      <c r="Q67" s="11">
        <f t="shared" si="22"/>
        <v>2099368.58</v>
      </c>
      <c r="R67" s="11">
        <f t="shared" si="22"/>
        <v>2099369.58</v>
      </c>
      <c r="S67" s="11">
        <f t="shared" si="22"/>
        <v>2099370.58</v>
      </c>
      <c r="T67" s="11">
        <f t="shared" si="22"/>
        <v>2099371.58</v>
      </c>
      <c r="U67" s="11">
        <f t="shared" si="22"/>
        <v>2099372.58</v>
      </c>
      <c r="V67" s="11">
        <f t="shared" si="22"/>
        <v>2617808.58</v>
      </c>
      <c r="W67" s="12"/>
      <c r="X67" s="13">
        <f t="shared" si="2"/>
        <v>1</v>
      </c>
      <c r="Y67" s="23">
        <f t="shared" si="3"/>
        <v>100</v>
      </c>
    </row>
    <row r="68" spans="1:25" ht="36.75">
      <c r="A68" s="17" t="s">
        <v>117</v>
      </c>
      <c r="B68" s="9">
        <v>10</v>
      </c>
      <c r="C68" s="10" t="s">
        <v>118</v>
      </c>
      <c r="D68" s="11">
        <v>3471300</v>
      </c>
      <c r="E68" s="10"/>
      <c r="F68" s="11">
        <v>3471300</v>
      </c>
      <c r="G68" s="10"/>
      <c r="H68" s="10"/>
      <c r="I68" s="10"/>
      <c r="J68" s="10"/>
      <c r="K68" s="10"/>
      <c r="L68" s="11">
        <f>2239363.58+378445</f>
        <v>2617808.58</v>
      </c>
      <c r="M68" s="11">
        <v>2099364.58</v>
      </c>
      <c r="N68" s="11">
        <v>2099365.58</v>
      </c>
      <c r="O68" s="11">
        <v>2099366.58</v>
      </c>
      <c r="P68" s="11">
        <v>2099367.58</v>
      </c>
      <c r="Q68" s="11">
        <v>2099368.58</v>
      </c>
      <c r="R68" s="11">
        <v>2099369.58</v>
      </c>
      <c r="S68" s="11">
        <v>2099370.58</v>
      </c>
      <c r="T68" s="11">
        <v>2099371.58</v>
      </c>
      <c r="U68" s="11">
        <v>2099372.58</v>
      </c>
      <c r="V68" s="11">
        <f>2239363.58+378445</f>
        <v>2617808.58</v>
      </c>
      <c r="W68" s="12"/>
      <c r="X68" s="13">
        <f t="shared" si="2"/>
        <v>1</v>
      </c>
      <c r="Y68" s="23">
        <f t="shared" si="3"/>
        <v>100</v>
      </c>
    </row>
    <row r="69" spans="1:23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">
      <c r="A70" s="1"/>
      <c r="B70" s="1"/>
      <c r="C70" s="1"/>
      <c r="D70" s="1" t="s">
        <v>119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">
      <c r="A72" s="1"/>
      <c r="B72" s="1"/>
      <c r="C72" s="1"/>
      <c r="D72" s="1" t="s">
        <v>120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</sheetData>
  <sheetProtection/>
  <printOptions/>
  <pageMargins left="0.7086614173228347" right="0.21" top="0.33" bottom="0.3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Westgate</dc:creator>
  <cp:keywords/>
  <dc:description/>
  <cp:lastModifiedBy>Admin</cp:lastModifiedBy>
  <cp:lastPrinted>2017-09-20T08:58:32Z</cp:lastPrinted>
  <dcterms:created xsi:type="dcterms:W3CDTF">2009-02-11T10:05:52Z</dcterms:created>
  <dcterms:modified xsi:type="dcterms:W3CDTF">2017-09-20T08:58:35Z</dcterms:modified>
  <cp:category/>
  <cp:version/>
  <cp:contentType/>
  <cp:contentStatus/>
</cp:coreProperties>
</file>