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activeTab="0"/>
  </bookViews>
  <sheets>
    <sheet name=" бюджет" sheetId="1" r:id="rId1"/>
  </sheets>
  <definedNames>
    <definedName name="_xlnm.Print_Area" localSheetId="0">' бюджет'!$A$1:$M$63</definedName>
  </definedNames>
  <calcPr fullCalcOnLoad="1"/>
</workbook>
</file>

<file path=xl/sharedStrings.xml><?xml version="1.0" encoding="utf-8"?>
<sst xmlns="http://schemas.openxmlformats.org/spreadsheetml/2006/main" count="480" uniqueCount="119">
  <si>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</si>
  <si>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</si>
  <si>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</si>
  <si>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</si>
  <si>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</si>
  <si>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</si>
  <si>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</si>
  <si>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</si>
  <si>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</si>
  <si>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</si>
  <si>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</si>
  <si>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</si>
  <si>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</si>
  <si>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03</t>
  </si>
  <si>
    <t>1</t>
  </si>
  <si>
    <t>06</t>
  </si>
  <si>
    <t>11</t>
  </si>
  <si>
    <t>030</t>
  </si>
  <si>
    <t>182</t>
  </si>
  <si>
    <t>10</t>
  </si>
  <si>
    <t>КБК</t>
  </si>
  <si>
    <t>2</t>
  </si>
  <si>
    <t>35</t>
  </si>
  <si>
    <t>024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</si>
  <si>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</si>
  <si>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</si>
  <si>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</si>
  <si>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</si>
  <si>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Дотации на выравнивание бюджетной обеспеченности</t>
  </si>
  <si>
    <t>НАЛОГОВЫЕ И НЕНАЛОГОВЫЕ ДОХОДЫ</t>
  </si>
  <si>
    <t>код администратора</t>
  </si>
  <si>
    <t>Код группы</t>
  </si>
  <si>
    <t>Код подгруппы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</si>
  <si>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</si>
  <si>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</si>
  <si>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</si>
  <si>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</si>
  <si>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</si>
  <si>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</si>
  <si>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15</t>
  </si>
  <si>
    <t>30</t>
  </si>
  <si>
    <t>043</t>
  </si>
  <si>
    <t>2721</t>
  </si>
  <si>
    <t>Иные межбюджетные трансферты</t>
  </si>
  <si>
    <t>40</t>
  </si>
  <si>
    <t xml:space="preserve">Дотации бюджетам сельских поселений на выравнивание бюджетной обеспеченности
</t>
  </si>
  <si>
    <t>118</t>
  </si>
  <si>
    <t>Единый сельскохозяйственный налог</t>
  </si>
  <si>
    <t>605</t>
  </si>
  <si>
    <t>09</t>
  </si>
  <si>
    <t>045</t>
  </si>
  <si>
    <t>120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</si>
  <si>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</si>
  <si>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</si>
  <si>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</si>
  <si>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</si>
  <si>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</si>
  <si>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</si>
  <si>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</si>
  <si>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</si>
  <si>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7514</t>
  </si>
  <si>
    <t>08</t>
  </si>
  <si>
    <t>04</t>
  </si>
  <si>
    <t>020</t>
  </si>
  <si>
    <t>7412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</si>
  <si>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</si>
  <si>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7555</t>
  </si>
  <si>
    <t>(рублей)</t>
  </si>
  <si>
    <t>150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</si>
  <si>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</si>
  <si>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</si>
  <si>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</si>
  <si>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</si>
  <si>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</si>
  <si>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</si>
  <si>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</si>
  <si>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</si>
  <si>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</si>
  <si>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 xml:space="preserve"> НАЛОГИ НА ИМУЩЕСТВО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</si>
  <si>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</si>
  <si>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</si>
  <si>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</si>
  <si>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</si>
  <si>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</si>
  <si>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</si>
  <si>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</si>
  <si>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</si>
  <si>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</si>
  <si>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49</t>
  </si>
  <si>
    <t>999</t>
  </si>
  <si>
    <t>Прочие межбюджетные трансферты, передаваемые бюджетам сельских поселений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</si>
  <si>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</si>
  <si>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</si>
  <si>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</si>
  <si>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</si>
  <si>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</si>
  <si>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</si>
  <si>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</si>
  <si>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</si>
  <si>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физических лиц</t>
  </si>
  <si>
    <t xml:space="preserve">Прочие межбюджетные трансферты, передаваемые бюджетам </t>
  </si>
  <si>
    <t>1049</t>
  </si>
  <si>
    <t>Иные межбюджетные трансферты на поддержку мер по обеспечению сбалансированности бюджетов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</si>
  <si>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</si>
  <si>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 xml:space="preserve">Иные межбюджетные трансферты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</si>
  <si>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</si>
  <si>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</si>
  <si>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</si>
  <si>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7508</t>
  </si>
  <si>
    <t>Прочие межбюджетные трансферты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</si>
  <si>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Прочие межбюджетные трансферты бюджетам сельских поселений на частичное финансирование (возмещение) расходов на обеспечение первичных мер пожарной безопасности</t>
  </si>
  <si>
    <t>Прочие межбюджетные трансферты бюджетам сельских поселений на организацию и проведение акарицидных обработок мест массового отдыха населения</t>
  </si>
  <si>
    <t>Приложение 2</t>
  </si>
  <si>
    <t>% исполнения</t>
  </si>
  <si>
    <t>к  постановлению администрации Моторского сельсовета</t>
  </si>
  <si>
    <t xml:space="preserve">Доходы бюджета Моторского сельсовета по кодам классификации доходов бюджетов на 1 квартал 2022 года </t>
  </si>
  <si>
    <t>Сумма на 2022 год</t>
  </si>
  <si>
    <t>Исполнено за 1 квартал 2022</t>
  </si>
  <si>
    <t>от 16.05.2022 г. № 32-П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</si>
</sst>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"/>
    <numFmt numFmtId="183" formatCode="#,##0.000"/>
    <numFmt numFmtId="184" formatCode="_-* #,##0.0_р_._-;\-* #,##0.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0000"/>
    <numFmt numFmtId="191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54" applyFont="1" applyFill="1" applyBorder="1" applyAlignment="1">
      <alignment vertical="center" wrapText="1"/>
      <protection/>
    </xf>
    <xf numFmtId="0" fontId="7" fillId="32" borderId="10" xfId="54" applyFont="1" applyFill="1" applyBorder="1" applyAlignment="1">
      <alignment vertical="center" wrapText="1"/>
      <protection/>
    </xf>
    <xf numFmtId="0" fontId="5" fillId="32" borderId="0" xfId="0" applyFont="1" applyFill="1" applyAlignment="1">
      <alignment/>
    </xf>
    <xf numFmtId="49" fontId="7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wrapText="1"/>
    </xf>
    <xf numFmtId="0" fontId="5" fillId="32" borderId="10" xfId="53" applyNumberFormat="1" applyFont="1" applyFill="1" applyBorder="1" applyAlignment="1">
      <alignment vertical="top" wrapText="1"/>
      <protection/>
    </xf>
    <xf numFmtId="0" fontId="7" fillId="32" borderId="10" xfId="53" applyNumberFormat="1" applyFont="1" applyFill="1" applyBorder="1" applyAlignment="1">
      <alignment vertical="top" wrapText="1"/>
      <protection/>
    </xf>
    <xf numFmtId="0" fontId="5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90" wrapText="1"/>
    </xf>
    <xf numFmtId="49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/>
    </xf>
    <xf numFmtId="49" fontId="5" fillId="32" borderId="10" xfId="54" applyNumberFormat="1" applyFont="1" applyFill="1" applyBorder="1" applyAlignment="1">
      <alignment horizontal="center"/>
      <protection/>
    </xf>
    <xf numFmtId="4" fontId="5" fillId="32" borderId="10" xfId="54" applyNumberFormat="1" applyFont="1" applyFill="1" applyBorder="1">
      <alignment/>
      <protection/>
    </xf>
    <xf numFmtId="49" fontId="7" fillId="32" borderId="10" xfId="54" applyNumberFormat="1" applyFont="1" applyFill="1" applyBorder="1" applyAlignment="1">
      <alignment horizontal="center"/>
      <protection/>
    </xf>
    <xf numFmtId="4" fontId="7" fillId="32" borderId="10" xfId="54" applyNumberFormat="1" applyFont="1" applyFill="1" applyBorder="1">
      <alignment/>
      <protection/>
    </xf>
    <xf numFmtId="49" fontId="7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4" fontId="5" fillId="32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34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="115" zoomScaleSheetLayoutView="115" zoomScalePageLayoutView="0" workbookViewId="0" topLeftCell="A1">
      <selection activeCell="K3" sqref="K3"/>
    </sheetView>
  </sheetViews>
  <sheetFormatPr defaultColWidth="9.00390625" defaultRowHeight="12.75"/>
  <cols>
    <col min="1" max="1" width="2.25390625" style="2" customWidth="1"/>
    <col min="2" max="2" width="6.625" style="4" customWidth="1"/>
    <col min="3" max="3" width="3.375" style="4" customWidth="1"/>
    <col min="4" max="5" width="3.75390625" style="4" customWidth="1"/>
    <col min="6" max="6" width="4.75390625" style="4" customWidth="1"/>
    <col min="7" max="7" width="3.75390625" style="4" customWidth="1"/>
    <col min="8" max="8" width="6.875" style="4" bestFit="1" customWidth="1"/>
    <col min="9" max="9" width="4.75390625" style="4" customWidth="1"/>
    <col min="10" max="10" width="63.375" style="4" customWidth="1"/>
    <col min="11" max="13" width="15.75390625" style="10" customWidth="1"/>
    <col min="14" max="16384" width="9.125" style="2" customWidth="1"/>
  </cols>
  <sheetData>
    <row r="1" spans="11:13" ht="15.75">
      <c r="K1" s="4" t="s">
        <v>112</v>
      </c>
      <c r="L1" s="19"/>
      <c r="M1" s="19"/>
    </row>
    <row r="2" spans="11:13" ht="15.75">
      <c r="K2" s="4" t="s">
        <v>114</v>
      </c>
      <c r="L2" s="19"/>
      <c r="M2" s="19"/>
    </row>
    <row r="3" spans="11:13" ht="15.75">
      <c r="K3" s="4" t="s">
        <v>118</v>
      </c>
      <c r="L3" s="19"/>
      <c r="M3" s="19"/>
    </row>
    <row r="4" spans="11:13" ht="15.75">
      <c r="K4" s="3"/>
      <c r="L4" s="19"/>
      <c r="M4" s="19"/>
    </row>
    <row r="5" spans="2:13" s="1" customFormat="1" ht="34.5" customHeight="1">
      <c r="B5" s="40" t="s">
        <v>115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s="1" customFormat="1" ht="15.75">
      <c r="B6" s="20"/>
      <c r="C6" s="20"/>
      <c r="D6" s="20"/>
      <c r="E6" s="20"/>
      <c r="F6" s="20"/>
      <c r="G6" s="20"/>
      <c r="H6" s="20"/>
      <c r="I6" s="20"/>
      <c r="J6" s="5"/>
      <c r="K6" s="10"/>
      <c r="L6" s="10"/>
      <c r="M6" s="21" t="s">
        <v>67</v>
      </c>
    </row>
    <row r="7" spans="2:13" s="1" customFormat="1" ht="12.75" customHeight="1">
      <c r="B7" s="43" t="s">
        <v>20</v>
      </c>
      <c r="C7" s="43"/>
      <c r="D7" s="43"/>
      <c r="E7" s="43"/>
      <c r="F7" s="43"/>
      <c r="G7" s="43"/>
      <c r="H7" s="43"/>
      <c r="I7" s="43"/>
      <c r="J7" s="43" t="s">
        <v>107</v>
      </c>
      <c r="K7" s="41" t="s">
        <v>116</v>
      </c>
      <c r="L7" s="41" t="s">
        <v>117</v>
      </c>
      <c r="M7" s="41" t="s">
        <v>113</v>
      </c>
    </row>
    <row r="8" spans="2:13" s="1" customFormat="1" ht="15.75">
      <c r="B8" s="43"/>
      <c r="C8" s="43"/>
      <c r="D8" s="43"/>
      <c r="E8" s="43"/>
      <c r="F8" s="43"/>
      <c r="G8" s="43"/>
      <c r="H8" s="43"/>
      <c r="I8" s="43"/>
      <c r="J8" s="44"/>
      <c r="K8" s="42"/>
      <c r="L8" s="42"/>
      <c r="M8" s="42"/>
    </row>
    <row r="9" spans="2:13" s="1" customFormat="1" ht="105" customHeight="1">
      <c r="B9" s="22" t="s">
        <v>30</v>
      </c>
      <c r="C9" s="22" t="s">
        <v>31</v>
      </c>
      <c r="D9" s="22" t="s">
        <v>32</v>
      </c>
      <c r="E9" s="22" t="s">
        <v>0</v>
      </c>
      <c r="F9" s="22" t="s">
        <v>1</v>
      </c>
      <c r="G9" s="22" t="s">
        <v>2</v>
      </c>
      <c r="H9" s="22" t="s">
        <v>105</v>
      </c>
      <c r="I9" s="22" t="s">
        <v>106</v>
      </c>
      <c r="J9" s="44"/>
      <c r="K9" s="42"/>
      <c r="L9" s="42"/>
      <c r="M9" s="42"/>
    </row>
    <row r="10" spans="2:13" s="1" customFormat="1" ht="15.75">
      <c r="B10" s="23" t="s">
        <v>4</v>
      </c>
      <c r="C10" s="23">
        <v>1</v>
      </c>
      <c r="D10" s="23" t="s">
        <v>3</v>
      </c>
      <c r="E10" s="23" t="s">
        <v>3</v>
      </c>
      <c r="F10" s="23" t="s">
        <v>4</v>
      </c>
      <c r="G10" s="23" t="s">
        <v>3</v>
      </c>
      <c r="H10" s="23" t="s">
        <v>5</v>
      </c>
      <c r="I10" s="23" t="s">
        <v>4</v>
      </c>
      <c r="J10" s="6" t="s">
        <v>29</v>
      </c>
      <c r="K10" s="24">
        <f>K11+K16+K26+K29+K35+K38</f>
        <v>740000</v>
      </c>
      <c r="L10" s="24">
        <f>L11+L16+L26+L29+L35+L38</f>
        <v>205468.02</v>
      </c>
      <c r="M10" s="24">
        <f aca="true" t="shared" si="0" ref="M10:M41">L10*100/K10</f>
        <v>27.76594864864865</v>
      </c>
    </row>
    <row r="11" spans="2:13" s="1" customFormat="1" ht="15.75">
      <c r="B11" s="23" t="s">
        <v>18</v>
      </c>
      <c r="C11" s="23">
        <v>1</v>
      </c>
      <c r="D11" s="23" t="s">
        <v>6</v>
      </c>
      <c r="E11" s="23" t="s">
        <v>3</v>
      </c>
      <c r="F11" s="23" t="s">
        <v>4</v>
      </c>
      <c r="G11" s="23" t="s">
        <v>3</v>
      </c>
      <c r="H11" s="23" t="s">
        <v>5</v>
      </c>
      <c r="I11" s="23" t="s">
        <v>4</v>
      </c>
      <c r="J11" s="6" t="s">
        <v>7</v>
      </c>
      <c r="K11" s="24">
        <f>K12</f>
        <v>98600</v>
      </c>
      <c r="L11" s="24">
        <f>L12</f>
        <v>16305.97</v>
      </c>
      <c r="M11" s="24">
        <f t="shared" si="0"/>
        <v>16.537494929006087</v>
      </c>
    </row>
    <row r="12" spans="2:13" s="35" customFormat="1" ht="15.75">
      <c r="B12" s="23" t="s">
        <v>18</v>
      </c>
      <c r="C12" s="23">
        <v>1</v>
      </c>
      <c r="D12" s="23" t="s">
        <v>6</v>
      </c>
      <c r="E12" s="23" t="s">
        <v>10</v>
      </c>
      <c r="F12" s="23" t="s">
        <v>4</v>
      </c>
      <c r="G12" s="23" t="s">
        <v>6</v>
      </c>
      <c r="H12" s="23" t="s">
        <v>5</v>
      </c>
      <c r="I12" s="23" t="s">
        <v>8</v>
      </c>
      <c r="J12" s="6" t="s">
        <v>11</v>
      </c>
      <c r="K12" s="24">
        <f>K13+K14+K15</f>
        <v>98600</v>
      </c>
      <c r="L12" s="24">
        <f>L13+L14+L15</f>
        <v>16305.97</v>
      </c>
      <c r="M12" s="24">
        <f t="shared" si="0"/>
        <v>16.537494929006087</v>
      </c>
    </row>
    <row r="13" spans="2:13" s="1" customFormat="1" ht="51">
      <c r="B13" s="25" t="s">
        <v>18</v>
      </c>
      <c r="C13" s="25">
        <v>1</v>
      </c>
      <c r="D13" s="25" t="s">
        <v>6</v>
      </c>
      <c r="E13" s="25" t="s">
        <v>10</v>
      </c>
      <c r="F13" s="25" t="s">
        <v>9</v>
      </c>
      <c r="G13" s="25" t="s">
        <v>6</v>
      </c>
      <c r="H13" s="25" t="s">
        <v>5</v>
      </c>
      <c r="I13" s="25" t="s">
        <v>8</v>
      </c>
      <c r="J13" s="7" t="s">
        <v>80</v>
      </c>
      <c r="K13" s="26">
        <v>98600</v>
      </c>
      <c r="L13" s="26">
        <f>16252.06+30.73</f>
        <v>16282.789999999999</v>
      </c>
      <c r="M13" s="24">
        <f t="shared" si="0"/>
        <v>16.51398580121704</v>
      </c>
    </row>
    <row r="14" spans="2:13" s="1" customFormat="1" ht="76.5">
      <c r="B14" s="25" t="s">
        <v>18</v>
      </c>
      <c r="C14" s="25">
        <v>1</v>
      </c>
      <c r="D14" s="25" t="s">
        <v>6</v>
      </c>
      <c r="E14" s="25" t="s">
        <v>10</v>
      </c>
      <c r="F14" s="25" t="s">
        <v>63</v>
      </c>
      <c r="G14" s="25" t="s">
        <v>6</v>
      </c>
      <c r="H14" s="25" t="s">
        <v>5</v>
      </c>
      <c r="I14" s="25" t="s">
        <v>8</v>
      </c>
      <c r="J14" s="7" t="s">
        <v>81</v>
      </c>
      <c r="K14" s="26">
        <v>0</v>
      </c>
      <c r="L14" s="26">
        <v>0</v>
      </c>
      <c r="M14" s="24" t="e">
        <f t="shared" si="0"/>
        <v>#DIV/0!</v>
      </c>
    </row>
    <row r="15" spans="2:13" s="1" customFormat="1" ht="38.25">
      <c r="B15" s="25" t="s">
        <v>18</v>
      </c>
      <c r="C15" s="25">
        <v>1</v>
      </c>
      <c r="D15" s="25" t="s">
        <v>6</v>
      </c>
      <c r="E15" s="25" t="s">
        <v>10</v>
      </c>
      <c r="F15" s="25" t="s">
        <v>17</v>
      </c>
      <c r="G15" s="25" t="s">
        <v>6</v>
      </c>
      <c r="H15" s="25" t="s">
        <v>5</v>
      </c>
      <c r="I15" s="25" t="s">
        <v>8</v>
      </c>
      <c r="J15" s="7" t="s">
        <v>82</v>
      </c>
      <c r="K15" s="26">
        <v>0</v>
      </c>
      <c r="L15" s="26">
        <f>23.56-0.38</f>
        <v>23.18</v>
      </c>
      <c r="M15" s="24" t="e">
        <f t="shared" si="0"/>
        <v>#DIV/0!</v>
      </c>
    </row>
    <row r="16" spans="2:13" s="1" customFormat="1" ht="33" customHeight="1">
      <c r="B16" s="23" t="s">
        <v>26</v>
      </c>
      <c r="C16" s="23" t="s">
        <v>14</v>
      </c>
      <c r="D16" s="23" t="s">
        <v>13</v>
      </c>
      <c r="E16" s="23" t="s">
        <v>3</v>
      </c>
      <c r="F16" s="23" t="s">
        <v>4</v>
      </c>
      <c r="G16" s="23" t="s">
        <v>3</v>
      </c>
      <c r="H16" s="23" t="s">
        <v>5</v>
      </c>
      <c r="I16" s="23" t="s">
        <v>8</v>
      </c>
      <c r="J16" s="6" t="s">
        <v>38</v>
      </c>
      <c r="K16" s="24">
        <f>K17</f>
        <v>422500</v>
      </c>
      <c r="L16" s="24">
        <f>L17</f>
        <v>108988.08</v>
      </c>
      <c r="M16" s="24">
        <f t="shared" si="0"/>
        <v>25.79599526627219</v>
      </c>
    </row>
    <row r="17" spans="2:13" s="1" customFormat="1" ht="33" customHeight="1">
      <c r="B17" s="25" t="s">
        <v>26</v>
      </c>
      <c r="C17" s="25" t="s">
        <v>14</v>
      </c>
      <c r="D17" s="25" t="s">
        <v>13</v>
      </c>
      <c r="E17" s="25" t="s">
        <v>10</v>
      </c>
      <c r="F17" s="25" t="s">
        <v>4</v>
      </c>
      <c r="G17" s="25" t="s">
        <v>6</v>
      </c>
      <c r="H17" s="25" t="s">
        <v>5</v>
      </c>
      <c r="I17" s="25" t="s">
        <v>8</v>
      </c>
      <c r="J17" s="7" t="s">
        <v>53</v>
      </c>
      <c r="K17" s="26">
        <f>K18+K20+K22+K24+K25+K21</f>
        <v>422500</v>
      </c>
      <c r="L17" s="26">
        <f>L18+L20+L22+L24+L25+L21</f>
        <v>108988.08</v>
      </c>
      <c r="M17" s="24">
        <f t="shared" si="0"/>
        <v>25.79599526627219</v>
      </c>
    </row>
    <row r="18" spans="2:13" s="1" customFormat="1" ht="60.75" customHeight="1">
      <c r="B18" s="27" t="s">
        <v>26</v>
      </c>
      <c r="C18" s="27" t="s">
        <v>14</v>
      </c>
      <c r="D18" s="27" t="s">
        <v>13</v>
      </c>
      <c r="E18" s="27" t="s">
        <v>10</v>
      </c>
      <c r="F18" s="27" t="s">
        <v>34</v>
      </c>
      <c r="G18" s="27" t="s">
        <v>6</v>
      </c>
      <c r="H18" s="27" t="s">
        <v>5</v>
      </c>
      <c r="I18" s="27" t="s">
        <v>8</v>
      </c>
      <c r="J18" s="8" t="s">
        <v>71</v>
      </c>
      <c r="K18" s="26">
        <f>K19</f>
        <v>191100</v>
      </c>
      <c r="L18" s="26">
        <f>L19</f>
        <v>52342.02</v>
      </c>
      <c r="M18" s="24">
        <f t="shared" si="0"/>
        <v>27.389858712715856</v>
      </c>
    </row>
    <row r="19" spans="2:13" s="1" customFormat="1" ht="93.75" customHeight="1">
      <c r="B19" s="27" t="s">
        <v>26</v>
      </c>
      <c r="C19" s="27" t="s">
        <v>14</v>
      </c>
      <c r="D19" s="27" t="s">
        <v>13</v>
      </c>
      <c r="E19" s="27" t="s">
        <v>10</v>
      </c>
      <c r="F19" s="27" t="s">
        <v>91</v>
      </c>
      <c r="G19" s="27" t="s">
        <v>6</v>
      </c>
      <c r="H19" s="27" t="s">
        <v>5</v>
      </c>
      <c r="I19" s="27" t="s">
        <v>8</v>
      </c>
      <c r="J19" s="8" t="s">
        <v>92</v>
      </c>
      <c r="K19" s="26">
        <v>191100</v>
      </c>
      <c r="L19" s="26">
        <v>52342.02</v>
      </c>
      <c r="M19" s="24">
        <f t="shared" si="0"/>
        <v>27.389858712715856</v>
      </c>
    </row>
    <row r="20" spans="2:13" s="1" customFormat="1" ht="70.5" customHeight="1">
      <c r="B20" s="27" t="s">
        <v>26</v>
      </c>
      <c r="C20" s="27" t="s">
        <v>14</v>
      </c>
      <c r="D20" s="27" t="s">
        <v>13</v>
      </c>
      <c r="E20" s="27" t="s">
        <v>10</v>
      </c>
      <c r="F20" s="27" t="s">
        <v>35</v>
      </c>
      <c r="G20" s="27" t="s">
        <v>6</v>
      </c>
      <c r="H20" s="27" t="s">
        <v>5</v>
      </c>
      <c r="I20" s="27" t="s">
        <v>8</v>
      </c>
      <c r="J20" s="8" t="s">
        <v>72</v>
      </c>
      <c r="K20" s="28">
        <v>0</v>
      </c>
      <c r="L20" s="28">
        <v>0</v>
      </c>
      <c r="M20" s="24" t="e">
        <f t="shared" si="0"/>
        <v>#DIV/0!</v>
      </c>
    </row>
    <row r="21" spans="2:13" s="1" customFormat="1" ht="99.75" customHeight="1">
      <c r="B21" s="27" t="s">
        <v>26</v>
      </c>
      <c r="C21" s="27" t="s">
        <v>14</v>
      </c>
      <c r="D21" s="27" t="s">
        <v>13</v>
      </c>
      <c r="E21" s="27" t="s">
        <v>10</v>
      </c>
      <c r="F21" s="27" t="s">
        <v>93</v>
      </c>
      <c r="G21" s="27" t="s">
        <v>6</v>
      </c>
      <c r="H21" s="27" t="s">
        <v>5</v>
      </c>
      <c r="I21" s="27" t="s">
        <v>8</v>
      </c>
      <c r="J21" s="8" t="s">
        <v>94</v>
      </c>
      <c r="K21" s="28">
        <v>1000</v>
      </c>
      <c r="L21" s="28">
        <v>335.39</v>
      </c>
      <c r="M21" s="24">
        <f t="shared" si="0"/>
        <v>33.539</v>
      </c>
    </row>
    <row r="22" spans="2:13" s="1" customFormat="1" ht="51">
      <c r="B22" s="27" t="s">
        <v>26</v>
      </c>
      <c r="C22" s="27" t="s">
        <v>14</v>
      </c>
      <c r="D22" s="27" t="s">
        <v>13</v>
      </c>
      <c r="E22" s="27" t="s">
        <v>10</v>
      </c>
      <c r="F22" s="27" t="s">
        <v>36</v>
      </c>
      <c r="G22" s="27" t="s">
        <v>6</v>
      </c>
      <c r="H22" s="27" t="s">
        <v>5</v>
      </c>
      <c r="I22" s="27" t="s">
        <v>8</v>
      </c>
      <c r="J22" s="8" t="s">
        <v>73</v>
      </c>
      <c r="K22" s="28">
        <f>K23</f>
        <v>254400</v>
      </c>
      <c r="L22" s="28">
        <f>L23</f>
        <v>63333.04</v>
      </c>
      <c r="M22" s="24">
        <f t="shared" si="0"/>
        <v>24.89506289308176</v>
      </c>
    </row>
    <row r="23" spans="2:13" s="1" customFormat="1" ht="76.5">
      <c r="B23" s="27" t="s">
        <v>26</v>
      </c>
      <c r="C23" s="27" t="s">
        <v>14</v>
      </c>
      <c r="D23" s="27" t="s">
        <v>13</v>
      </c>
      <c r="E23" s="27" t="s">
        <v>10</v>
      </c>
      <c r="F23" s="27" t="s">
        <v>95</v>
      </c>
      <c r="G23" s="27" t="s">
        <v>6</v>
      </c>
      <c r="H23" s="27" t="s">
        <v>5</v>
      </c>
      <c r="I23" s="27" t="s">
        <v>8</v>
      </c>
      <c r="J23" s="8" t="s">
        <v>96</v>
      </c>
      <c r="K23" s="28">
        <v>254400</v>
      </c>
      <c r="L23" s="28">
        <v>63333.04</v>
      </c>
      <c r="M23" s="24">
        <f t="shared" si="0"/>
        <v>24.89506289308176</v>
      </c>
    </row>
    <row r="24" spans="2:13" s="1" customFormat="1" ht="51">
      <c r="B24" s="27" t="s">
        <v>26</v>
      </c>
      <c r="C24" s="27" t="s">
        <v>14</v>
      </c>
      <c r="D24" s="27" t="s">
        <v>13</v>
      </c>
      <c r="E24" s="27" t="s">
        <v>10</v>
      </c>
      <c r="F24" s="27" t="s">
        <v>37</v>
      </c>
      <c r="G24" s="27" t="s">
        <v>6</v>
      </c>
      <c r="H24" s="27" t="s">
        <v>5</v>
      </c>
      <c r="I24" s="27" t="s">
        <v>8</v>
      </c>
      <c r="J24" s="8" t="s">
        <v>74</v>
      </c>
      <c r="K24" s="28">
        <v>0</v>
      </c>
      <c r="L24" s="28">
        <v>0</v>
      </c>
      <c r="M24" s="24" t="e">
        <f t="shared" si="0"/>
        <v>#DIV/0!</v>
      </c>
    </row>
    <row r="25" spans="2:13" s="1" customFormat="1" ht="76.5">
      <c r="B25" s="27" t="s">
        <v>26</v>
      </c>
      <c r="C25" s="27" t="s">
        <v>14</v>
      </c>
      <c r="D25" s="27" t="s">
        <v>13</v>
      </c>
      <c r="E25" s="27" t="s">
        <v>10</v>
      </c>
      <c r="F25" s="27" t="s">
        <v>97</v>
      </c>
      <c r="G25" s="27" t="s">
        <v>6</v>
      </c>
      <c r="H25" s="27" t="s">
        <v>5</v>
      </c>
      <c r="I25" s="27" t="s">
        <v>8</v>
      </c>
      <c r="J25" s="8" t="s">
        <v>98</v>
      </c>
      <c r="K25" s="28">
        <v>-24000</v>
      </c>
      <c r="L25" s="28">
        <v>-7022.37</v>
      </c>
      <c r="M25" s="24">
        <f t="shared" si="0"/>
        <v>29.259875</v>
      </c>
    </row>
    <row r="26" spans="2:13" s="1" customFormat="1" ht="15.75">
      <c r="B26" s="29" t="s">
        <v>18</v>
      </c>
      <c r="C26" s="29" t="s">
        <v>14</v>
      </c>
      <c r="D26" s="29" t="s">
        <v>12</v>
      </c>
      <c r="E26" s="29" t="s">
        <v>3</v>
      </c>
      <c r="F26" s="29" t="s">
        <v>4</v>
      </c>
      <c r="G26" s="29" t="s">
        <v>3</v>
      </c>
      <c r="H26" s="29" t="s">
        <v>5</v>
      </c>
      <c r="I26" s="29" t="s">
        <v>8</v>
      </c>
      <c r="J26" s="9" t="s">
        <v>77</v>
      </c>
      <c r="K26" s="30">
        <f>K27</f>
        <v>35000</v>
      </c>
      <c r="L26" s="30">
        <f>L27</f>
        <v>70918.5</v>
      </c>
      <c r="M26" s="24">
        <f t="shared" si="0"/>
        <v>202.62428571428572</v>
      </c>
    </row>
    <row r="27" spans="2:13" s="35" customFormat="1" ht="15.75">
      <c r="B27" s="29" t="s">
        <v>18</v>
      </c>
      <c r="C27" s="29" t="s">
        <v>14</v>
      </c>
      <c r="D27" s="29" t="s">
        <v>12</v>
      </c>
      <c r="E27" s="29" t="s">
        <v>13</v>
      </c>
      <c r="F27" s="29" t="s">
        <v>4</v>
      </c>
      <c r="G27" s="29" t="s">
        <v>6</v>
      </c>
      <c r="H27" s="29" t="s">
        <v>5</v>
      </c>
      <c r="I27" s="29" t="s">
        <v>8</v>
      </c>
      <c r="J27" s="9" t="s">
        <v>47</v>
      </c>
      <c r="K27" s="30">
        <f>K28</f>
        <v>35000</v>
      </c>
      <c r="L27" s="30">
        <f>L28</f>
        <v>70918.5</v>
      </c>
      <c r="M27" s="24">
        <f t="shared" si="0"/>
        <v>202.62428571428572</v>
      </c>
    </row>
    <row r="28" spans="2:13" s="1" customFormat="1" ht="15.75">
      <c r="B28" s="27" t="s">
        <v>18</v>
      </c>
      <c r="C28" s="27" t="s">
        <v>14</v>
      </c>
      <c r="D28" s="27" t="s">
        <v>12</v>
      </c>
      <c r="E28" s="27" t="s">
        <v>13</v>
      </c>
      <c r="F28" s="27" t="s">
        <v>9</v>
      </c>
      <c r="G28" s="27" t="s">
        <v>6</v>
      </c>
      <c r="H28" s="27" t="s">
        <v>5</v>
      </c>
      <c r="I28" s="27" t="s">
        <v>8</v>
      </c>
      <c r="J28" s="8" t="s">
        <v>47</v>
      </c>
      <c r="K28" s="28">
        <v>35000</v>
      </c>
      <c r="L28" s="28">
        <v>70918.5</v>
      </c>
      <c r="M28" s="24">
        <f t="shared" si="0"/>
        <v>202.62428571428572</v>
      </c>
    </row>
    <row r="29" spans="2:13" s="1" customFormat="1" ht="14.25" customHeight="1">
      <c r="B29" s="23" t="s">
        <v>18</v>
      </c>
      <c r="C29" s="23" t="s">
        <v>14</v>
      </c>
      <c r="D29" s="23" t="s">
        <v>15</v>
      </c>
      <c r="E29" s="23" t="s">
        <v>3</v>
      </c>
      <c r="F29" s="23" t="s">
        <v>4</v>
      </c>
      <c r="G29" s="23" t="s">
        <v>3</v>
      </c>
      <c r="H29" s="23" t="s">
        <v>5</v>
      </c>
      <c r="I29" s="23" t="s">
        <v>4</v>
      </c>
      <c r="J29" s="6" t="s">
        <v>78</v>
      </c>
      <c r="K29" s="24">
        <f>K30+K32</f>
        <v>145000</v>
      </c>
      <c r="L29" s="24">
        <f>L30+L32</f>
        <v>4051.55</v>
      </c>
      <c r="M29" s="24">
        <f t="shared" si="0"/>
        <v>2.7941724137931034</v>
      </c>
    </row>
    <row r="30" spans="2:13" s="1" customFormat="1" ht="15.75">
      <c r="B30" s="25" t="s">
        <v>18</v>
      </c>
      <c r="C30" s="25" t="s">
        <v>14</v>
      </c>
      <c r="D30" s="25" t="s">
        <v>15</v>
      </c>
      <c r="E30" s="25" t="s">
        <v>6</v>
      </c>
      <c r="F30" s="25" t="s">
        <v>4</v>
      </c>
      <c r="G30" s="25" t="s">
        <v>3</v>
      </c>
      <c r="H30" s="25" t="s">
        <v>5</v>
      </c>
      <c r="I30" s="25" t="s">
        <v>8</v>
      </c>
      <c r="J30" s="7" t="s">
        <v>75</v>
      </c>
      <c r="K30" s="26">
        <f>K31</f>
        <v>29000</v>
      </c>
      <c r="L30" s="26">
        <f>L31</f>
        <v>2143.27</v>
      </c>
      <c r="M30" s="24">
        <f t="shared" si="0"/>
        <v>7.390586206896551</v>
      </c>
    </row>
    <row r="31" spans="2:13" s="1" customFormat="1" ht="29.25" customHeight="1">
      <c r="B31" s="25" t="s">
        <v>18</v>
      </c>
      <c r="C31" s="25" t="s">
        <v>14</v>
      </c>
      <c r="D31" s="25" t="s">
        <v>15</v>
      </c>
      <c r="E31" s="25" t="s">
        <v>6</v>
      </c>
      <c r="F31" s="25" t="s">
        <v>17</v>
      </c>
      <c r="G31" s="25" t="s">
        <v>19</v>
      </c>
      <c r="H31" s="25" t="s">
        <v>5</v>
      </c>
      <c r="I31" s="25" t="s">
        <v>8</v>
      </c>
      <c r="J31" s="38" t="s">
        <v>54</v>
      </c>
      <c r="K31" s="26">
        <v>29000</v>
      </c>
      <c r="L31" s="26">
        <f>2056.09+87.18</f>
        <v>2143.27</v>
      </c>
      <c r="M31" s="24">
        <f t="shared" si="0"/>
        <v>7.390586206896551</v>
      </c>
    </row>
    <row r="32" spans="2:13" s="1" customFormat="1" ht="15" customHeight="1">
      <c r="B32" s="25" t="s">
        <v>18</v>
      </c>
      <c r="C32" s="25" t="s">
        <v>14</v>
      </c>
      <c r="D32" s="25" t="s">
        <v>15</v>
      </c>
      <c r="E32" s="25" t="s">
        <v>15</v>
      </c>
      <c r="F32" s="25" t="s">
        <v>4</v>
      </c>
      <c r="G32" s="25" t="s">
        <v>3</v>
      </c>
      <c r="H32" s="25" t="s">
        <v>5</v>
      </c>
      <c r="I32" s="25" t="s">
        <v>8</v>
      </c>
      <c r="J32" s="7" t="s">
        <v>69</v>
      </c>
      <c r="K32" s="26">
        <f>K33</f>
        <v>116000</v>
      </c>
      <c r="L32" s="26">
        <f>L34</f>
        <v>1908.2800000000002</v>
      </c>
      <c r="M32" s="24">
        <f t="shared" si="0"/>
        <v>1.6450689655172417</v>
      </c>
    </row>
    <row r="33" spans="2:13" s="1" customFormat="1" ht="15.75">
      <c r="B33" s="25" t="s">
        <v>18</v>
      </c>
      <c r="C33" s="25" t="s">
        <v>14</v>
      </c>
      <c r="D33" s="25" t="s">
        <v>15</v>
      </c>
      <c r="E33" s="25" t="s">
        <v>15</v>
      </c>
      <c r="F33" s="25" t="s">
        <v>55</v>
      </c>
      <c r="G33" s="25" t="s">
        <v>3</v>
      </c>
      <c r="H33" s="25" t="s">
        <v>5</v>
      </c>
      <c r="I33" s="25" t="s">
        <v>8</v>
      </c>
      <c r="J33" s="7" t="s">
        <v>99</v>
      </c>
      <c r="K33" s="26">
        <f>K34</f>
        <v>116000</v>
      </c>
      <c r="L33" s="26">
        <f>L34</f>
        <v>1908.2800000000002</v>
      </c>
      <c r="M33" s="24">
        <f t="shared" si="0"/>
        <v>1.6450689655172417</v>
      </c>
    </row>
    <row r="34" spans="2:13" s="1" customFormat="1" ht="25.5">
      <c r="B34" s="25" t="s">
        <v>18</v>
      </c>
      <c r="C34" s="25" t="s">
        <v>14</v>
      </c>
      <c r="D34" s="25" t="s">
        <v>15</v>
      </c>
      <c r="E34" s="25" t="s">
        <v>15</v>
      </c>
      <c r="F34" s="25" t="s">
        <v>41</v>
      </c>
      <c r="G34" s="25" t="s">
        <v>19</v>
      </c>
      <c r="H34" s="25" t="s">
        <v>5</v>
      </c>
      <c r="I34" s="25" t="s">
        <v>8</v>
      </c>
      <c r="J34" s="7" t="s">
        <v>70</v>
      </c>
      <c r="K34" s="26">
        <v>116000</v>
      </c>
      <c r="L34" s="26">
        <f>1692.42+215.86</f>
        <v>1908.2800000000002</v>
      </c>
      <c r="M34" s="24">
        <f t="shared" si="0"/>
        <v>1.6450689655172417</v>
      </c>
    </row>
    <row r="35" spans="2:13" s="1" customFormat="1" ht="15.75">
      <c r="B35" s="23" t="s">
        <v>48</v>
      </c>
      <c r="C35" s="23" t="s">
        <v>14</v>
      </c>
      <c r="D35" s="23" t="s">
        <v>61</v>
      </c>
      <c r="E35" s="23" t="s">
        <v>3</v>
      </c>
      <c r="F35" s="23" t="s">
        <v>4</v>
      </c>
      <c r="G35" s="23" t="s">
        <v>3</v>
      </c>
      <c r="H35" s="23" t="s">
        <v>5</v>
      </c>
      <c r="I35" s="23" t="s">
        <v>8</v>
      </c>
      <c r="J35" s="6" t="s">
        <v>79</v>
      </c>
      <c r="K35" s="24">
        <f>K36</f>
        <v>10000</v>
      </c>
      <c r="L35" s="24">
        <f>L37</f>
        <v>1600</v>
      </c>
      <c r="M35" s="24">
        <f t="shared" si="0"/>
        <v>16</v>
      </c>
    </row>
    <row r="36" spans="2:13" s="1" customFormat="1" ht="38.25">
      <c r="B36" s="23" t="s">
        <v>48</v>
      </c>
      <c r="C36" s="23" t="s">
        <v>14</v>
      </c>
      <c r="D36" s="23" t="s">
        <v>61</v>
      </c>
      <c r="E36" s="23" t="s">
        <v>62</v>
      </c>
      <c r="F36" s="23" t="s">
        <v>4</v>
      </c>
      <c r="G36" s="23" t="s">
        <v>6</v>
      </c>
      <c r="H36" s="23" t="s">
        <v>5</v>
      </c>
      <c r="I36" s="23" t="s">
        <v>8</v>
      </c>
      <c r="J36" s="6" t="s">
        <v>83</v>
      </c>
      <c r="K36" s="24">
        <f>K37</f>
        <v>10000</v>
      </c>
      <c r="L36" s="24">
        <f>L37</f>
        <v>1600</v>
      </c>
      <c r="M36" s="24">
        <f t="shared" si="0"/>
        <v>16</v>
      </c>
    </row>
    <row r="37" spans="2:13" s="1" customFormat="1" ht="54.75" customHeight="1">
      <c r="B37" s="25" t="s">
        <v>48</v>
      </c>
      <c r="C37" s="25" t="s">
        <v>14</v>
      </c>
      <c r="D37" s="25" t="s">
        <v>61</v>
      </c>
      <c r="E37" s="25" t="s">
        <v>62</v>
      </c>
      <c r="F37" s="25" t="s">
        <v>63</v>
      </c>
      <c r="G37" s="25" t="s">
        <v>6</v>
      </c>
      <c r="H37" s="25" t="s">
        <v>5</v>
      </c>
      <c r="I37" s="25" t="s">
        <v>8</v>
      </c>
      <c r="J37" s="7" t="s">
        <v>65</v>
      </c>
      <c r="K37" s="26">
        <v>10000</v>
      </c>
      <c r="L37" s="26">
        <v>1600</v>
      </c>
      <c r="M37" s="24">
        <f t="shared" si="0"/>
        <v>16</v>
      </c>
    </row>
    <row r="38" spans="2:13" s="1" customFormat="1" ht="26.25" customHeight="1">
      <c r="B38" s="23" t="s">
        <v>48</v>
      </c>
      <c r="C38" s="23" t="s">
        <v>14</v>
      </c>
      <c r="D38" s="23" t="s">
        <v>16</v>
      </c>
      <c r="E38" s="23" t="s">
        <v>3</v>
      </c>
      <c r="F38" s="23" t="s">
        <v>4</v>
      </c>
      <c r="G38" s="23" t="s">
        <v>3</v>
      </c>
      <c r="H38" s="23" t="s">
        <v>5</v>
      </c>
      <c r="I38" s="23" t="s">
        <v>4</v>
      </c>
      <c r="J38" s="6" t="s">
        <v>76</v>
      </c>
      <c r="K38" s="24">
        <f aca="true" t="shared" si="1" ref="K38:L40">K39</f>
        <v>28900</v>
      </c>
      <c r="L38" s="24">
        <f t="shared" si="1"/>
        <v>3603.92</v>
      </c>
      <c r="M38" s="24">
        <f t="shared" si="0"/>
        <v>12.470311418685121</v>
      </c>
    </row>
    <row r="39" spans="2:13" s="36" customFormat="1" ht="76.5">
      <c r="B39" s="25" t="s">
        <v>48</v>
      </c>
      <c r="C39" s="25" t="s">
        <v>14</v>
      </c>
      <c r="D39" s="25" t="s">
        <v>16</v>
      </c>
      <c r="E39" s="25" t="s">
        <v>49</v>
      </c>
      <c r="F39" s="25" t="s">
        <v>4</v>
      </c>
      <c r="G39" s="25" t="s">
        <v>3</v>
      </c>
      <c r="H39" s="25" t="s">
        <v>5</v>
      </c>
      <c r="I39" s="25" t="s">
        <v>51</v>
      </c>
      <c r="J39" s="7" t="s">
        <v>84</v>
      </c>
      <c r="K39" s="26">
        <f t="shared" si="1"/>
        <v>28900</v>
      </c>
      <c r="L39" s="26">
        <f t="shared" si="1"/>
        <v>3603.92</v>
      </c>
      <c r="M39" s="24">
        <f t="shared" si="0"/>
        <v>12.470311418685121</v>
      </c>
    </row>
    <row r="40" spans="2:13" s="36" customFormat="1" ht="66.75" customHeight="1">
      <c r="B40" s="25" t="s">
        <v>48</v>
      </c>
      <c r="C40" s="25" t="s">
        <v>14</v>
      </c>
      <c r="D40" s="25" t="s">
        <v>16</v>
      </c>
      <c r="E40" s="25" t="s">
        <v>49</v>
      </c>
      <c r="F40" s="25" t="s">
        <v>55</v>
      </c>
      <c r="G40" s="25" t="s">
        <v>3</v>
      </c>
      <c r="H40" s="25" t="s">
        <v>5</v>
      </c>
      <c r="I40" s="25" t="s">
        <v>51</v>
      </c>
      <c r="J40" s="15" t="s">
        <v>56</v>
      </c>
      <c r="K40" s="26">
        <f t="shared" si="1"/>
        <v>28900</v>
      </c>
      <c r="L40" s="26">
        <f t="shared" si="1"/>
        <v>3603.92</v>
      </c>
      <c r="M40" s="24">
        <f t="shared" si="0"/>
        <v>12.470311418685121</v>
      </c>
    </row>
    <row r="41" spans="2:13" s="36" customFormat="1" ht="68.25" customHeight="1">
      <c r="B41" s="25" t="s">
        <v>48</v>
      </c>
      <c r="C41" s="25" t="s">
        <v>14</v>
      </c>
      <c r="D41" s="25" t="s">
        <v>16</v>
      </c>
      <c r="E41" s="25" t="s">
        <v>49</v>
      </c>
      <c r="F41" s="25" t="s">
        <v>50</v>
      </c>
      <c r="G41" s="25" t="s">
        <v>19</v>
      </c>
      <c r="H41" s="25" t="s">
        <v>5</v>
      </c>
      <c r="I41" s="25" t="s">
        <v>51</v>
      </c>
      <c r="J41" s="7" t="s">
        <v>57</v>
      </c>
      <c r="K41" s="26">
        <v>28900</v>
      </c>
      <c r="L41" s="26">
        <v>3603.92</v>
      </c>
      <c r="M41" s="24">
        <f t="shared" si="0"/>
        <v>12.470311418685121</v>
      </c>
    </row>
    <row r="42" spans="2:13" s="1" customFormat="1" ht="15.75">
      <c r="B42" s="25" t="s">
        <v>48</v>
      </c>
      <c r="C42" s="16" t="s">
        <v>21</v>
      </c>
      <c r="D42" s="16" t="s">
        <v>3</v>
      </c>
      <c r="E42" s="16" t="s">
        <v>3</v>
      </c>
      <c r="F42" s="16" t="s">
        <v>4</v>
      </c>
      <c r="G42" s="16" t="s">
        <v>3</v>
      </c>
      <c r="H42" s="16" t="s">
        <v>5</v>
      </c>
      <c r="I42" s="16" t="s">
        <v>68</v>
      </c>
      <c r="J42" s="6" t="s">
        <v>27</v>
      </c>
      <c r="K42" s="24">
        <f>SUM(K43)</f>
        <v>10076960.84</v>
      </c>
      <c r="L42" s="24">
        <f>SUM(L43)</f>
        <v>1659409</v>
      </c>
      <c r="M42" s="24">
        <f aca="true" t="shared" si="2" ref="M42:M62">L42*100/K42</f>
        <v>16.467355846150138</v>
      </c>
    </row>
    <row r="43" spans="2:13" s="35" customFormat="1" ht="25.5">
      <c r="B43" s="23" t="s">
        <v>48</v>
      </c>
      <c r="C43" s="16" t="s">
        <v>21</v>
      </c>
      <c r="D43" s="16" t="s">
        <v>10</v>
      </c>
      <c r="E43" s="16" t="s">
        <v>3</v>
      </c>
      <c r="F43" s="16" t="s">
        <v>4</v>
      </c>
      <c r="G43" s="16" t="s">
        <v>3</v>
      </c>
      <c r="H43" s="16" t="s">
        <v>5</v>
      </c>
      <c r="I43" s="16" t="s">
        <v>68</v>
      </c>
      <c r="J43" s="6" t="s">
        <v>85</v>
      </c>
      <c r="K43" s="24">
        <f>K44+K47+K53</f>
        <v>10076960.84</v>
      </c>
      <c r="L43" s="24">
        <f>L44+L47+L53</f>
        <v>1659409</v>
      </c>
      <c r="M43" s="24">
        <f t="shared" si="2"/>
        <v>16.467355846150138</v>
      </c>
    </row>
    <row r="44" spans="2:13" s="1" customFormat="1" ht="15.75">
      <c r="B44" s="25" t="s">
        <v>48</v>
      </c>
      <c r="C44" s="16" t="s">
        <v>21</v>
      </c>
      <c r="D44" s="16" t="s">
        <v>10</v>
      </c>
      <c r="E44" s="16" t="s">
        <v>19</v>
      </c>
      <c r="F44" s="16" t="s">
        <v>4</v>
      </c>
      <c r="G44" s="16" t="s">
        <v>3</v>
      </c>
      <c r="H44" s="16" t="s">
        <v>5</v>
      </c>
      <c r="I44" s="16" t="s">
        <v>68</v>
      </c>
      <c r="J44" s="11" t="s">
        <v>58</v>
      </c>
      <c r="K44" s="24">
        <f>K45</f>
        <v>3434300</v>
      </c>
      <c r="L44" s="24">
        <f>L45</f>
        <v>1633600</v>
      </c>
      <c r="M44" s="24">
        <f t="shared" si="2"/>
        <v>47.567189820341845</v>
      </c>
    </row>
    <row r="45" spans="2:13" s="1" customFormat="1" ht="15.75">
      <c r="B45" s="25" t="s">
        <v>48</v>
      </c>
      <c r="C45" s="18" t="s">
        <v>21</v>
      </c>
      <c r="D45" s="18" t="s">
        <v>10</v>
      </c>
      <c r="E45" s="18" t="s">
        <v>39</v>
      </c>
      <c r="F45" s="18" t="s">
        <v>24</v>
      </c>
      <c r="G45" s="18" t="s">
        <v>3</v>
      </c>
      <c r="H45" s="18" t="s">
        <v>5</v>
      </c>
      <c r="I45" s="18" t="s">
        <v>68</v>
      </c>
      <c r="J45" s="12" t="s">
        <v>28</v>
      </c>
      <c r="K45" s="26">
        <f>K46</f>
        <v>3434300</v>
      </c>
      <c r="L45" s="26">
        <f>L46</f>
        <v>1633600</v>
      </c>
      <c r="M45" s="24">
        <f t="shared" si="2"/>
        <v>47.567189820341845</v>
      </c>
    </row>
    <row r="46" spans="1:13" s="34" customFormat="1" ht="25.5" customHeight="1">
      <c r="A46" s="36"/>
      <c r="B46" s="25" t="s">
        <v>48</v>
      </c>
      <c r="C46" s="18" t="s">
        <v>21</v>
      </c>
      <c r="D46" s="18" t="s">
        <v>10</v>
      </c>
      <c r="E46" s="18" t="s">
        <v>39</v>
      </c>
      <c r="F46" s="18" t="s">
        <v>24</v>
      </c>
      <c r="G46" s="18" t="s">
        <v>19</v>
      </c>
      <c r="H46" s="18" t="s">
        <v>5</v>
      </c>
      <c r="I46" s="18" t="s">
        <v>68</v>
      </c>
      <c r="J46" s="13" t="s">
        <v>45</v>
      </c>
      <c r="K46" s="26">
        <v>3434300</v>
      </c>
      <c r="L46" s="26">
        <v>1633600</v>
      </c>
      <c r="M46" s="24">
        <f t="shared" si="2"/>
        <v>47.567189820341845</v>
      </c>
    </row>
    <row r="47" spans="2:13" s="1" customFormat="1" ht="15.75">
      <c r="B47" s="25" t="s">
        <v>48</v>
      </c>
      <c r="C47" s="16" t="s">
        <v>21</v>
      </c>
      <c r="D47" s="16" t="s">
        <v>10</v>
      </c>
      <c r="E47" s="16" t="s">
        <v>40</v>
      </c>
      <c r="F47" s="16" t="s">
        <v>4</v>
      </c>
      <c r="G47" s="16" t="s">
        <v>3</v>
      </c>
      <c r="H47" s="16" t="s">
        <v>5</v>
      </c>
      <c r="I47" s="16" t="s">
        <v>68</v>
      </c>
      <c r="J47" s="6" t="s">
        <v>59</v>
      </c>
      <c r="K47" s="24">
        <f>K48+K51</f>
        <v>108840.84</v>
      </c>
      <c r="L47" s="24">
        <f>L48+L51</f>
        <v>25809</v>
      </c>
      <c r="M47" s="24">
        <f t="shared" si="2"/>
        <v>23.7126064076683</v>
      </c>
    </row>
    <row r="48" spans="2:13" s="35" customFormat="1" ht="25.5">
      <c r="B48" s="23" t="s">
        <v>48</v>
      </c>
      <c r="C48" s="16" t="s">
        <v>21</v>
      </c>
      <c r="D48" s="16" t="s">
        <v>10</v>
      </c>
      <c r="E48" s="16" t="s">
        <v>40</v>
      </c>
      <c r="F48" s="16" t="s">
        <v>23</v>
      </c>
      <c r="G48" s="16" t="s">
        <v>3</v>
      </c>
      <c r="H48" s="16" t="s">
        <v>5</v>
      </c>
      <c r="I48" s="16" t="s">
        <v>68</v>
      </c>
      <c r="J48" s="6" t="s">
        <v>33</v>
      </c>
      <c r="K48" s="24">
        <f>K49</f>
        <v>5600</v>
      </c>
      <c r="L48" s="24">
        <f>L49</f>
        <v>0</v>
      </c>
      <c r="M48" s="24">
        <f t="shared" si="2"/>
        <v>0</v>
      </c>
    </row>
    <row r="49" spans="2:13" s="1" customFormat="1" ht="26.25">
      <c r="B49" s="25" t="s">
        <v>48</v>
      </c>
      <c r="C49" s="18" t="s">
        <v>21</v>
      </c>
      <c r="D49" s="18" t="s">
        <v>10</v>
      </c>
      <c r="E49" s="18" t="s">
        <v>40</v>
      </c>
      <c r="F49" s="18" t="s">
        <v>23</v>
      </c>
      <c r="G49" s="18" t="s">
        <v>19</v>
      </c>
      <c r="H49" s="18" t="s">
        <v>5</v>
      </c>
      <c r="I49" s="18" t="s">
        <v>68</v>
      </c>
      <c r="J49" s="15" t="s">
        <v>86</v>
      </c>
      <c r="K49" s="26">
        <f>K50</f>
        <v>5600</v>
      </c>
      <c r="L49" s="26">
        <f>L50</f>
        <v>0</v>
      </c>
      <c r="M49" s="24">
        <f t="shared" si="2"/>
        <v>0</v>
      </c>
    </row>
    <row r="50" spans="2:13" s="1" customFormat="1" ht="38.25">
      <c r="B50" s="25" t="s">
        <v>48</v>
      </c>
      <c r="C50" s="18" t="s">
        <v>21</v>
      </c>
      <c r="D50" s="18" t="s">
        <v>10</v>
      </c>
      <c r="E50" s="18" t="s">
        <v>40</v>
      </c>
      <c r="F50" s="18" t="s">
        <v>23</v>
      </c>
      <c r="G50" s="18" t="s">
        <v>19</v>
      </c>
      <c r="H50" s="18" t="s">
        <v>60</v>
      </c>
      <c r="I50" s="18" t="s">
        <v>68</v>
      </c>
      <c r="J50" s="13" t="s">
        <v>103</v>
      </c>
      <c r="K50" s="26">
        <v>5600</v>
      </c>
      <c r="L50" s="26">
        <v>0</v>
      </c>
      <c r="M50" s="24">
        <f t="shared" si="2"/>
        <v>0</v>
      </c>
    </row>
    <row r="51" spans="2:13" s="35" customFormat="1" ht="25.5">
      <c r="B51" s="23" t="s">
        <v>48</v>
      </c>
      <c r="C51" s="16" t="s">
        <v>21</v>
      </c>
      <c r="D51" s="16" t="s">
        <v>10</v>
      </c>
      <c r="E51" s="16" t="s">
        <v>22</v>
      </c>
      <c r="F51" s="16" t="s">
        <v>46</v>
      </c>
      <c r="G51" s="16" t="s">
        <v>3</v>
      </c>
      <c r="H51" s="16" t="s">
        <v>5</v>
      </c>
      <c r="I51" s="16" t="s">
        <v>68</v>
      </c>
      <c r="J51" s="6" t="s">
        <v>25</v>
      </c>
      <c r="K51" s="24">
        <f>SUM(K52)</f>
        <v>103240.84</v>
      </c>
      <c r="L51" s="24">
        <f>SUM(L52)</f>
        <v>25809</v>
      </c>
      <c r="M51" s="24">
        <f t="shared" si="2"/>
        <v>24.9988279831896</v>
      </c>
    </row>
    <row r="52" spans="2:13" s="1" customFormat="1" ht="38.25">
      <c r="B52" s="25" t="s">
        <v>48</v>
      </c>
      <c r="C52" s="17" t="s">
        <v>21</v>
      </c>
      <c r="D52" s="17" t="s">
        <v>10</v>
      </c>
      <c r="E52" s="17" t="s">
        <v>22</v>
      </c>
      <c r="F52" s="17" t="s">
        <v>46</v>
      </c>
      <c r="G52" s="17" t="s">
        <v>19</v>
      </c>
      <c r="H52" s="17" t="s">
        <v>5</v>
      </c>
      <c r="I52" s="17" t="s">
        <v>68</v>
      </c>
      <c r="J52" s="13" t="s">
        <v>87</v>
      </c>
      <c r="K52" s="26">
        <v>103240.84</v>
      </c>
      <c r="L52" s="26">
        <v>25809</v>
      </c>
      <c r="M52" s="24">
        <f t="shared" si="2"/>
        <v>24.9988279831896</v>
      </c>
    </row>
    <row r="53" spans="2:13" s="1" customFormat="1" ht="15.75">
      <c r="B53" s="25" t="s">
        <v>48</v>
      </c>
      <c r="C53" s="16" t="s">
        <v>21</v>
      </c>
      <c r="D53" s="16" t="s">
        <v>10</v>
      </c>
      <c r="E53" s="16" t="s">
        <v>44</v>
      </c>
      <c r="F53" s="16" t="s">
        <v>4</v>
      </c>
      <c r="G53" s="16" t="s">
        <v>3</v>
      </c>
      <c r="H53" s="16" t="s">
        <v>5</v>
      </c>
      <c r="I53" s="16" t="s">
        <v>68</v>
      </c>
      <c r="J53" s="14" t="s">
        <v>43</v>
      </c>
      <c r="K53" s="24">
        <f>K55</f>
        <v>6533820</v>
      </c>
      <c r="L53" s="24">
        <f>L55</f>
        <v>0</v>
      </c>
      <c r="M53" s="24">
        <f t="shared" si="2"/>
        <v>0</v>
      </c>
    </row>
    <row r="54" spans="2:13" s="1" customFormat="1" ht="15.75">
      <c r="B54" s="23" t="s">
        <v>48</v>
      </c>
      <c r="C54" s="16" t="s">
        <v>21</v>
      </c>
      <c r="D54" s="16" t="s">
        <v>10</v>
      </c>
      <c r="E54" s="16" t="s">
        <v>88</v>
      </c>
      <c r="F54" s="16" t="s">
        <v>89</v>
      </c>
      <c r="G54" s="16" t="s">
        <v>3</v>
      </c>
      <c r="H54" s="16" t="s">
        <v>5</v>
      </c>
      <c r="I54" s="16" t="s">
        <v>68</v>
      </c>
      <c r="J54" s="14" t="s">
        <v>100</v>
      </c>
      <c r="K54" s="24">
        <f>K55</f>
        <v>6533820</v>
      </c>
      <c r="L54" s="24">
        <f>L55</f>
        <v>0</v>
      </c>
      <c r="M54" s="24">
        <f t="shared" si="2"/>
        <v>0</v>
      </c>
    </row>
    <row r="55" spans="2:13" s="35" customFormat="1" ht="35.25" customHeight="1">
      <c r="B55" s="23" t="s">
        <v>48</v>
      </c>
      <c r="C55" s="16" t="s">
        <v>21</v>
      </c>
      <c r="D55" s="16" t="s">
        <v>10</v>
      </c>
      <c r="E55" s="16" t="s">
        <v>88</v>
      </c>
      <c r="F55" s="16" t="s">
        <v>89</v>
      </c>
      <c r="G55" s="16" t="s">
        <v>19</v>
      </c>
      <c r="H55" s="16" t="s">
        <v>5</v>
      </c>
      <c r="I55" s="16" t="s">
        <v>68</v>
      </c>
      <c r="J55" s="14" t="s">
        <v>90</v>
      </c>
      <c r="K55" s="24">
        <f>K57+K59+K60+K61</f>
        <v>6533820</v>
      </c>
      <c r="L55" s="24">
        <f>L57+L59+L60+L61</f>
        <v>0</v>
      </c>
      <c r="M55" s="24">
        <f t="shared" si="2"/>
        <v>0</v>
      </c>
    </row>
    <row r="56" spans="2:13" s="35" customFormat="1" ht="71.25" customHeight="1" hidden="1">
      <c r="B56" s="25" t="s">
        <v>48</v>
      </c>
      <c r="C56" s="18" t="s">
        <v>21</v>
      </c>
      <c r="D56" s="18" t="s">
        <v>10</v>
      </c>
      <c r="E56" s="18" t="s">
        <v>88</v>
      </c>
      <c r="F56" s="18" t="s">
        <v>89</v>
      </c>
      <c r="G56" s="18" t="s">
        <v>19</v>
      </c>
      <c r="H56" s="18" t="s">
        <v>101</v>
      </c>
      <c r="I56" s="18" t="s">
        <v>68</v>
      </c>
      <c r="J56" s="13" t="s">
        <v>104</v>
      </c>
      <c r="K56" s="26">
        <v>95600</v>
      </c>
      <c r="L56" s="26">
        <v>0</v>
      </c>
      <c r="M56" s="24">
        <f t="shared" si="2"/>
        <v>0</v>
      </c>
    </row>
    <row r="57" spans="2:13" s="1" customFormat="1" ht="26.25" customHeight="1">
      <c r="B57" s="25" t="s">
        <v>48</v>
      </c>
      <c r="C57" s="18" t="s">
        <v>21</v>
      </c>
      <c r="D57" s="18" t="s">
        <v>10</v>
      </c>
      <c r="E57" s="18" t="s">
        <v>88</v>
      </c>
      <c r="F57" s="18" t="s">
        <v>89</v>
      </c>
      <c r="G57" s="18" t="s">
        <v>19</v>
      </c>
      <c r="H57" s="18" t="s">
        <v>42</v>
      </c>
      <c r="I57" s="18" t="s">
        <v>68</v>
      </c>
      <c r="J57" s="13" t="s">
        <v>102</v>
      </c>
      <c r="K57" s="26">
        <v>6314000</v>
      </c>
      <c r="L57" s="26">
        <v>0</v>
      </c>
      <c r="M57" s="24">
        <f t="shared" si="2"/>
        <v>0</v>
      </c>
    </row>
    <row r="58" spans="2:13" s="1" customFormat="1" ht="31.5" customHeight="1" hidden="1">
      <c r="B58" s="23" t="s">
        <v>48</v>
      </c>
      <c r="C58" s="18" t="s">
        <v>21</v>
      </c>
      <c r="D58" s="18" t="s">
        <v>10</v>
      </c>
      <c r="E58" s="18" t="s">
        <v>88</v>
      </c>
      <c r="F58" s="18" t="s">
        <v>89</v>
      </c>
      <c r="G58" s="18" t="s">
        <v>19</v>
      </c>
      <c r="H58" s="31" t="s">
        <v>5</v>
      </c>
      <c r="I58" s="31" t="s">
        <v>68</v>
      </c>
      <c r="J58" s="37" t="s">
        <v>52</v>
      </c>
      <c r="K58" s="24">
        <f>K59</f>
        <v>127220</v>
      </c>
      <c r="L58" s="24">
        <f>L59</f>
        <v>0</v>
      </c>
      <c r="M58" s="24">
        <f t="shared" si="2"/>
        <v>0</v>
      </c>
    </row>
    <row r="59" spans="2:13" s="1" customFormat="1" ht="44.25" customHeight="1">
      <c r="B59" s="25" t="s">
        <v>48</v>
      </c>
      <c r="C59" s="18" t="s">
        <v>21</v>
      </c>
      <c r="D59" s="18" t="s">
        <v>10</v>
      </c>
      <c r="E59" s="18" t="s">
        <v>88</v>
      </c>
      <c r="F59" s="18" t="s">
        <v>89</v>
      </c>
      <c r="G59" s="18" t="s">
        <v>19</v>
      </c>
      <c r="H59" s="32" t="s">
        <v>108</v>
      </c>
      <c r="I59" s="32" t="s">
        <v>68</v>
      </c>
      <c r="J59" s="39" t="s">
        <v>109</v>
      </c>
      <c r="K59" s="26">
        <v>127220</v>
      </c>
      <c r="L59" s="26">
        <v>0</v>
      </c>
      <c r="M59" s="24">
        <f t="shared" si="2"/>
        <v>0</v>
      </c>
    </row>
    <row r="60" spans="2:13" s="1" customFormat="1" ht="44.25" customHeight="1">
      <c r="B60" s="25" t="s">
        <v>48</v>
      </c>
      <c r="C60" s="18" t="s">
        <v>21</v>
      </c>
      <c r="D60" s="18" t="s">
        <v>10</v>
      </c>
      <c r="E60" s="18" t="s">
        <v>88</v>
      </c>
      <c r="F60" s="18" t="s">
        <v>89</v>
      </c>
      <c r="G60" s="18" t="s">
        <v>19</v>
      </c>
      <c r="H60" s="18" t="s">
        <v>64</v>
      </c>
      <c r="I60" s="18" t="s">
        <v>68</v>
      </c>
      <c r="J60" s="13" t="s">
        <v>110</v>
      </c>
      <c r="K60" s="26">
        <v>92600</v>
      </c>
      <c r="L60" s="26">
        <v>0</v>
      </c>
      <c r="M60" s="24">
        <f t="shared" si="2"/>
        <v>0</v>
      </c>
    </row>
    <row r="61" spans="2:13" s="1" customFormat="1" ht="44.25" customHeight="1">
      <c r="B61" s="25" t="s">
        <v>48</v>
      </c>
      <c r="C61" s="18" t="s">
        <v>21</v>
      </c>
      <c r="D61" s="18" t="s">
        <v>10</v>
      </c>
      <c r="E61" s="18" t="s">
        <v>88</v>
      </c>
      <c r="F61" s="18" t="s">
        <v>89</v>
      </c>
      <c r="G61" s="18" t="s">
        <v>19</v>
      </c>
      <c r="H61" s="18" t="s">
        <v>66</v>
      </c>
      <c r="I61" s="18" t="s">
        <v>68</v>
      </c>
      <c r="J61" s="13" t="s">
        <v>111</v>
      </c>
      <c r="K61" s="26">
        <v>0</v>
      </c>
      <c r="L61" s="26">
        <v>0</v>
      </c>
      <c r="M61" s="24" t="e">
        <f t="shared" si="2"/>
        <v>#DIV/0!</v>
      </c>
    </row>
    <row r="62" spans="2:13" s="1" customFormat="1" ht="26.25" customHeight="1">
      <c r="B62" s="41"/>
      <c r="C62" s="41"/>
      <c r="D62" s="41"/>
      <c r="E62" s="41"/>
      <c r="F62" s="41"/>
      <c r="G62" s="41"/>
      <c r="H62" s="41"/>
      <c r="I62" s="41"/>
      <c r="J62" s="41"/>
      <c r="K62" s="24">
        <f>K10+K42</f>
        <v>10816960.84</v>
      </c>
      <c r="L62" s="24">
        <f>L10+L42</f>
        <v>1864877.02</v>
      </c>
      <c r="M62" s="24">
        <f t="shared" si="2"/>
        <v>17.240304810052358</v>
      </c>
    </row>
    <row r="63" spans="2:13" ht="26.25" customHeight="1">
      <c r="B63" s="10"/>
      <c r="C63" s="10"/>
      <c r="D63" s="10"/>
      <c r="E63" s="10"/>
      <c r="F63" s="10"/>
      <c r="G63" s="10"/>
      <c r="H63" s="10"/>
      <c r="I63" s="10"/>
      <c r="J63" s="10"/>
      <c r="K63" s="33">
        <v>10816960.84</v>
      </c>
      <c r="L63" s="33">
        <v>1864877.02</v>
      </c>
      <c r="M63" s="33">
        <v>8730560</v>
      </c>
    </row>
    <row r="64" spans="11:13" ht="26.25" customHeight="1">
      <c r="K64" s="33">
        <f>K63-K62</f>
        <v>0</v>
      </c>
      <c r="L64" s="33">
        <f>L63-L62</f>
        <v>0</v>
      </c>
      <c r="M64" s="33"/>
    </row>
    <row r="65" ht="167.25" customHeight="1"/>
    <row r="72" ht="195" customHeight="1"/>
  </sheetData>
  <sheetProtection/>
  <mergeCells count="7">
    <mergeCell ref="B5:M5"/>
    <mergeCell ref="B62:J62"/>
    <mergeCell ref="L7:L9"/>
    <mergeCell ref="M7:M9"/>
    <mergeCell ref="K7:K9"/>
    <mergeCell ref="J7:J9"/>
    <mergeCell ref="B7:I8"/>
  </mergeCells>
  <printOptions/>
  <pageMargins left="1.4173228346456694" right="0" top="0.1968503937007874" bottom="0.1968503937007874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2022-05-18T04:39:30Z</cp:lastPrinted>
  <dcterms:created xsi:type="dcterms:W3CDTF">2004-12-17T06:13:59Z</dcterms:created>
  <dcterms:modified xsi:type="dcterms:W3CDTF">2022-05-24T08:37:21Z</dcterms:modified>
  <cp:category/>
  <cp:version/>
  <cp:contentType/>
  <cp:contentStatus/>
</cp:coreProperties>
</file>